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ноябр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5" i="1" l="1"/>
  <c r="AB64" i="1" l="1"/>
  <c r="AB43" i="1" l="1"/>
  <c r="AB42" i="1"/>
  <c r="AB41" i="1"/>
  <c r="AA41" i="1"/>
  <c r="AB40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H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/>
  <c r="O67" i="1"/>
  <c r="J67" i="1"/>
  <c r="I67" i="1"/>
  <c r="H67" i="1"/>
  <c r="G67" i="1"/>
  <c r="F67" i="1"/>
  <c r="BH66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E69" i="1" l="1"/>
  <c r="E67" i="1"/>
  <c r="E66" i="1"/>
  <c r="E68" i="1"/>
  <c r="H68" i="1"/>
  <c r="AB49" i="1" l="1"/>
  <c r="H14" i="2"/>
  <c r="K37" i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H70" i="1"/>
  <c r="G70" i="1"/>
  <c r="F70" i="1"/>
  <c r="AB151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AB27" i="1"/>
  <c r="E150" i="1" l="1"/>
  <c r="E70" i="1"/>
  <c r="AL35" i="1"/>
  <c r="AG35" i="1"/>
  <c r="J9" i="2"/>
  <c r="I9" i="2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E65" i="1" l="1"/>
  <c r="E49" i="1"/>
  <c r="K152" i="1"/>
  <c r="L152" i="1"/>
  <c r="M152" i="1"/>
  <c r="N152" i="1"/>
  <c r="P152" i="1"/>
  <c r="Q152" i="1"/>
  <c r="R152" i="1"/>
  <c r="S152" i="1"/>
  <c r="U152" i="1"/>
  <c r="V152" i="1"/>
  <c r="W152" i="1"/>
  <c r="X152" i="1"/>
  <c r="Z152" i="1"/>
  <c r="AA152" i="1"/>
  <c r="AB152" i="1"/>
  <c r="AC152" i="1"/>
  <c r="AE152" i="1"/>
  <c r="AF152" i="1"/>
  <c r="AG152" i="1"/>
  <c r="AH152" i="1"/>
  <c r="AJ152" i="1"/>
  <c r="AK152" i="1"/>
  <c r="AL152" i="1"/>
  <c r="AM152" i="1"/>
  <c r="AO152" i="1"/>
  <c r="AP152" i="1"/>
  <c r="AQ152" i="1"/>
  <c r="AR152" i="1"/>
  <c r="AT152" i="1"/>
  <c r="AU152" i="1"/>
  <c r="AV152" i="1"/>
  <c r="AW152" i="1"/>
  <c r="AY152" i="1"/>
  <c r="AZ152" i="1"/>
  <c r="BA152" i="1"/>
  <c r="BB152" i="1"/>
  <c r="BD152" i="1"/>
  <c r="BE152" i="1"/>
  <c r="BF152" i="1"/>
  <c r="BG152" i="1"/>
  <c r="BI152" i="1"/>
  <c r="BJ152" i="1"/>
  <c r="BK152" i="1"/>
  <c r="BL152" i="1"/>
  <c r="BH154" i="1"/>
  <c r="BC154" i="1"/>
  <c r="AX154" i="1"/>
  <c r="AS154" i="1"/>
  <c r="AN154" i="1"/>
  <c r="AI154" i="1"/>
  <c r="O154" i="1"/>
  <c r="J154" i="1"/>
  <c r="F154" i="1"/>
  <c r="G154" i="1"/>
  <c r="G152" i="1" s="1"/>
  <c r="H154" i="1"/>
  <c r="I154" i="1"/>
  <c r="AD154" i="1"/>
  <c r="F153" i="1"/>
  <c r="F152" i="1" s="1"/>
  <c r="G153" i="1"/>
  <c r="H153" i="1"/>
  <c r="H152" i="1" s="1"/>
  <c r="I153" i="1"/>
  <c r="I152" i="1" s="1"/>
  <c r="J153" i="1"/>
  <c r="J152" i="1" s="1"/>
  <c r="O153" i="1"/>
  <c r="O152" i="1" s="1"/>
  <c r="E154" i="1" l="1"/>
  <c r="AB37" i="1"/>
  <c r="Y43" i="1" l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E149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BK100" i="1" l="1"/>
  <c r="BF100" i="1"/>
  <c r="BA100" i="1"/>
  <c r="AV100" i="1"/>
  <c r="AQ100" i="1"/>
  <c r="AL100" i="1"/>
  <c r="AG100" i="1"/>
  <c r="AB100" i="1"/>
  <c r="AB139" i="1" l="1"/>
  <c r="BH153" i="1" l="1"/>
  <c r="BH152" i="1" s="1"/>
  <c r="BC153" i="1"/>
  <c r="BC152" i="1" s="1"/>
  <c r="AX153" i="1"/>
  <c r="AX152" i="1" s="1"/>
  <c r="AS153" i="1"/>
  <c r="AS152" i="1" s="1"/>
  <c r="AN153" i="1"/>
  <c r="AN152" i="1" s="1"/>
  <c r="AI153" i="1"/>
  <c r="AI152" i="1" s="1"/>
  <c r="AD153" i="1"/>
  <c r="AD152" i="1" s="1"/>
  <c r="Y153" i="1"/>
  <c r="Y152" i="1" s="1"/>
  <c r="T153" i="1"/>
  <c r="T152" i="1" l="1"/>
  <c r="E153" i="1"/>
  <c r="E152" i="1" s="1"/>
  <c r="K109" i="1"/>
  <c r="L109" i="1"/>
  <c r="M109" i="1"/>
  <c r="N109" i="1"/>
  <c r="R109" i="1"/>
  <c r="S109" i="1"/>
  <c r="V109" i="1"/>
  <c r="W109" i="1"/>
  <c r="X109" i="1"/>
  <c r="Z109" i="1"/>
  <c r="AA109" i="1"/>
  <c r="AB109" i="1"/>
  <c r="AC109" i="1"/>
  <c r="AE109" i="1"/>
  <c r="AF109" i="1"/>
  <c r="AG109" i="1"/>
  <c r="AH109" i="1"/>
  <c r="BL113" i="1"/>
  <c r="BK113" i="1"/>
  <c r="BJ113" i="1"/>
  <c r="BI113" i="1"/>
  <c r="BG113" i="1"/>
  <c r="BF113" i="1"/>
  <c r="BE113" i="1"/>
  <c r="BD113" i="1"/>
  <c r="BB113" i="1"/>
  <c r="BA113" i="1"/>
  <c r="AZ113" i="1"/>
  <c r="AY113" i="1"/>
  <c r="AW113" i="1"/>
  <c r="AV113" i="1"/>
  <c r="AU113" i="1"/>
  <c r="AT113" i="1"/>
  <c r="AR113" i="1"/>
  <c r="AQ113" i="1"/>
  <c r="AP113" i="1"/>
  <c r="AO113" i="1"/>
  <c r="AM113" i="1"/>
  <c r="AL113" i="1"/>
  <c r="AK113" i="1"/>
  <c r="AJ113" i="1"/>
  <c r="AD113" i="1"/>
  <c r="Y113" i="1"/>
  <c r="U113" i="1"/>
  <c r="T113" i="1" s="1"/>
  <c r="Q113" i="1"/>
  <c r="P113" i="1"/>
  <c r="J113" i="1"/>
  <c r="I113" i="1" l="1"/>
  <c r="G113" i="1"/>
  <c r="AI113" i="1"/>
  <c r="AN113" i="1"/>
  <c r="O113" i="1"/>
  <c r="BH113" i="1"/>
  <c r="BC113" i="1"/>
  <c r="AX113" i="1"/>
  <c r="F113" i="1"/>
  <c r="AS113" i="1"/>
  <c r="H113" i="1"/>
  <c r="E113" i="1" l="1"/>
  <c r="W93" i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48" i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30" i="1"/>
  <c r="H131" i="1"/>
  <c r="I130" i="1"/>
  <c r="I131" i="1"/>
  <c r="W140" i="1"/>
  <c r="BH131" i="1"/>
  <c r="BC131" i="1"/>
  <c r="AX131" i="1"/>
  <c r="AS131" i="1"/>
  <c r="AN131" i="1"/>
  <c r="AI131" i="1"/>
  <c r="AD131" i="1"/>
  <c r="Y131" i="1"/>
  <c r="T131" i="1"/>
  <c r="O131" i="1"/>
  <c r="J131" i="1"/>
  <c r="G131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31" i="1"/>
  <c r="E130" i="1"/>
  <c r="K88" i="1"/>
  <c r="L88" i="1"/>
  <c r="N88" i="1"/>
  <c r="P88" i="1"/>
  <c r="Q88" i="1"/>
  <c r="S88" i="1"/>
  <c r="U88" i="1"/>
  <c r="V88" i="1"/>
  <c r="X88" i="1"/>
  <c r="Z88" i="1"/>
  <c r="AA88" i="1"/>
  <c r="AC88" i="1"/>
  <c r="AE88" i="1"/>
  <c r="AF88" i="1"/>
  <c r="AG88" i="1"/>
  <c r="AH88" i="1"/>
  <c r="AJ88" i="1"/>
  <c r="AK88" i="1"/>
  <c r="AL88" i="1"/>
  <c r="AM88" i="1"/>
  <c r="AO88" i="1"/>
  <c r="AP88" i="1"/>
  <c r="AQ88" i="1"/>
  <c r="AR88" i="1"/>
  <c r="AT88" i="1"/>
  <c r="AU88" i="1"/>
  <c r="AV88" i="1"/>
  <c r="AW88" i="1"/>
  <c r="AY88" i="1"/>
  <c r="AZ88" i="1"/>
  <c r="BA88" i="1"/>
  <c r="BB88" i="1"/>
  <c r="BD88" i="1"/>
  <c r="BE88" i="1"/>
  <c r="BF88" i="1"/>
  <c r="BG88" i="1"/>
  <c r="BI88" i="1"/>
  <c r="BJ88" i="1"/>
  <c r="BK88" i="1"/>
  <c r="BL88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1" i="1" l="1"/>
  <c r="E102" i="1"/>
  <c r="W28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K146" i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47" i="1"/>
  <c r="E14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W40" i="1"/>
  <c r="W46" i="1"/>
  <c r="W39" i="1"/>
  <c r="E62" i="1" l="1"/>
  <c r="E138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s="1"/>
  <c r="BH137" i="1" l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F140" i="1"/>
  <c r="G140" i="1"/>
  <c r="H140" i="1"/>
  <c r="I140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I132" i="1"/>
  <c r="H132" i="1"/>
  <c r="G132" i="1"/>
  <c r="F132" i="1"/>
  <c r="G115" i="1"/>
  <c r="E132" i="1" l="1"/>
  <c r="AD112" i="1"/>
  <c r="Y112" i="1"/>
  <c r="K114" i="1"/>
  <c r="L114" i="1"/>
  <c r="P114" i="1"/>
  <c r="Q114" i="1"/>
  <c r="U114" i="1"/>
  <c r="V114" i="1"/>
  <c r="W114" i="1"/>
  <c r="X114" i="1"/>
  <c r="Z114" i="1"/>
  <c r="AA114" i="1"/>
  <c r="AB114" i="1"/>
  <c r="AC114" i="1"/>
  <c r="AE114" i="1"/>
  <c r="AF114" i="1"/>
  <c r="AG114" i="1"/>
  <c r="AH114" i="1"/>
  <c r="AJ114" i="1"/>
  <c r="AK114" i="1"/>
  <c r="AL114" i="1"/>
  <c r="AM114" i="1"/>
  <c r="AO114" i="1"/>
  <c r="AP114" i="1"/>
  <c r="AQ114" i="1"/>
  <c r="AR114" i="1"/>
  <c r="AT114" i="1"/>
  <c r="AU114" i="1"/>
  <c r="AV114" i="1"/>
  <c r="AW114" i="1"/>
  <c r="AY114" i="1"/>
  <c r="AZ114" i="1"/>
  <c r="BA114" i="1"/>
  <c r="BB114" i="1"/>
  <c r="BD114" i="1"/>
  <c r="BE114" i="1"/>
  <c r="BF114" i="1"/>
  <c r="BG114" i="1"/>
  <c r="BI114" i="1"/>
  <c r="BJ114" i="1"/>
  <c r="BK114" i="1"/>
  <c r="BL114" i="1"/>
  <c r="BH140" i="1"/>
  <c r="BC140" i="1"/>
  <c r="AX140" i="1"/>
  <c r="AS140" i="1"/>
  <c r="AN140" i="1"/>
  <c r="AI140" i="1"/>
  <c r="AD140" i="1"/>
  <c r="Y140" i="1"/>
  <c r="T140" i="1"/>
  <c r="O140" i="1"/>
  <c r="J140" i="1"/>
  <c r="E140" i="1" l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9" i="1"/>
  <c r="W88" i="1" s="1"/>
  <c r="E100" i="1" l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E133" i="1" l="1"/>
  <c r="E136" i="1"/>
  <c r="E135" i="1"/>
  <c r="E134" i="1"/>
  <c r="BH151" i="1" l="1"/>
  <c r="BH146" i="1" s="1"/>
  <c r="BC151" i="1"/>
  <c r="BC146" i="1" s="1"/>
  <c r="AX151" i="1"/>
  <c r="AX146" i="1" s="1"/>
  <c r="AS151" i="1"/>
  <c r="AS146" i="1" s="1"/>
  <c r="AN151" i="1"/>
  <c r="AN146" i="1" s="1"/>
  <c r="AI151" i="1"/>
  <c r="AI146" i="1" s="1"/>
  <c r="AD151" i="1"/>
  <c r="AD146" i="1" s="1"/>
  <c r="Y151" i="1"/>
  <c r="Y146" i="1" s="1"/>
  <c r="T151" i="1"/>
  <c r="T146" i="1" s="1"/>
  <c r="O151" i="1"/>
  <c r="O146" i="1" s="1"/>
  <c r="J151" i="1"/>
  <c r="J146" i="1" s="1"/>
  <c r="I151" i="1"/>
  <c r="I146" i="1" s="1"/>
  <c r="H151" i="1"/>
  <c r="H146" i="1" s="1"/>
  <c r="G151" i="1"/>
  <c r="G146" i="1" s="1"/>
  <c r="F151" i="1"/>
  <c r="F146" i="1" s="1"/>
  <c r="E151" i="1" l="1"/>
  <c r="E146" i="1" s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8" i="1"/>
  <c r="R89" i="1"/>
  <c r="R88" i="1" s="1"/>
  <c r="R105" i="1"/>
  <c r="R35" i="1"/>
  <c r="S129" i="1"/>
  <c r="R129" i="1"/>
  <c r="R43" i="1"/>
  <c r="Q43" i="1"/>
  <c r="R42" i="1"/>
  <c r="Q42" i="1"/>
  <c r="R40" i="1"/>
  <c r="Q40" i="1"/>
  <c r="Q37" i="1" l="1"/>
  <c r="Q36" i="1"/>
  <c r="R45" i="1"/>
  <c r="R44" i="1"/>
  <c r="R41" i="1"/>
  <c r="R39" i="1"/>
  <c r="W33" i="1"/>
  <c r="R78" i="1"/>
  <c r="R37" i="1" l="1"/>
  <c r="S124" i="1"/>
  <c r="R124" i="1"/>
  <c r="S123" i="1"/>
  <c r="R123" i="1"/>
  <c r="R126" i="1"/>
  <c r="R127" i="1"/>
  <c r="R128" i="1"/>
  <c r="R114" i="1" l="1"/>
  <c r="S114" i="1"/>
  <c r="J98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I98" i="1"/>
  <c r="H98" i="1"/>
  <c r="G98" i="1"/>
  <c r="F98" i="1"/>
  <c r="E99" i="1" l="1"/>
  <c r="E98" i="1"/>
  <c r="O40" i="1" l="1"/>
  <c r="O41" i="1"/>
  <c r="O42" i="1"/>
  <c r="O43" i="1"/>
  <c r="O44" i="1"/>
  <c r="O45" i="1"/>
  <c r="O46" i="1"/>
  <c r="O50" i="1"/>
  <c r="O51" i="1"/>
  <c r="O52" i="1"/>
  <c r="T127" i="1" l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T129" i="1"/>
  <c r="Y129" i="1"/>
  <c r="AD129" i="1"/>
  <c r="AI129" i="1"/>
  <c r="AN129" i="1"/>
  <c r="AS129" i="1"/>
  <c r="AX129" i="1"/>
  <c r="BC129" i="1"/>
  <c r="BH129" i="1"/>
  <c r="J126" i="1"/>
  <c r="J127" i="1"/>
  <c r="J128" i="1"/>
  <c r="J129" i="1"/>
  <c r="G128" i="1"/>
  <c r="G129" i="1"/>
  <c r="I127" i="1"/>
  <c r="I128" i="1"/>
  <c r="I129" i="1"/>
  <c r="O129" i="1"/>
  <c r="H129" i="1"/>
  <c r="E129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1" i="1"/>
  <c r="G91" i="1"/>
  <c r="H91" i="1"/>
  <c r="J91" i="1"/>
  <c r="O91" i="1"/>
  <c r="T91" i="1"/>
  <c r="Y91" i="1"/>
  <c r="AD91" i="1"/>
  <c r="AI91" i="1"/>
  <c r="AN91" i="1"/>
  <c r="AS91" i="1"/>
  <c r="AX91" i="1"/>
  <c r="BC91" i="1"/>
  <c r="BH91" i="1"/>
  <c r="H128" i="1"/>
  <c r="O128" i="1"/>
  <c r="E128" i="1" s="1"/>
  <c r="F127" i="1"/>
  <c r="G127" i="1"/>
  <c r="H127" i="1"/>
  <c r="O127" i="1"/>
  <c r="E127" i="1" s="1"/>
  <c r="E91" i="1" l="1"/>
  <c r="H90" i="1"/>
  <c r="H92" i="1"/>
  <c r="H94" i="1"/>
  <c r="H95" i="1"/>
  <c r="H96" i="1"/>
  <c r="H97" i="1"/>
  <c r="BH126" i="1" l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E126" i="1" l="1"/>
  <c r="BH97" i="1"/>
  <c r="BH96" i="1"/>
  <c r="BH95" i="1"/>
  <c r="BH94" i="1"/>
  <c r="BH93" i="1"/>
  <c r="BH92" i="1"/>
  <c r="BH90" i="1"/>
  <c r="BH89" i="1"/>
  <c r="BC97" i="1"/>
  <c r="BC96" i="1"/>
  <c r="BC95" i="1"/>
  <c r="BC94" i="1"/>
  <c r="BC93" i="1"/>
  <c r="BC92" i="1"/>
  <c r="BC90" i="1"/>
  <c r="BC89" i="1"/>
  <c r="AX97" i="1"/>
  <c r="AX96" i="1"/>
  <c r="AX95" i="1"/>
  <c r="AX94" i="1"/>
  <c r="AX93" i="1"/>
  <c r="AX92" i="1"/>
  <c r="AX90" i="1"/>
  <c r="AX89" i="1"/>
  <c r="AS97" i="1"/>
  <c r="AS96" i="1"/>
  <c r="AS95" i="1"/>
  <c r="AS94" i="1"/>
  <c r="AS93" i="1"/>
  <c r="AS92" i="1"/>
  <c r="AS90" i="1"/>
  <c r="AS89" i="1"/>
  <c r="AN97" i="1"/>
  <c r="AN96" i="1"/>
  <c r="AN95" i="1"/>
  <c r="AN94" i="1"/>
  <c r="AN93" i="1"/>
  <c r="AN92" i="1"/>
  <c r="AN90" i="1"/>
  <c r="AN89" i="1"/>
  <c r="AI97" i="1"/>
  <c r="AI96" i="1"/>
  <c r="AI95" i="1"/>
  <c r="AI94" i="1"/>
  <c r="AI93" i="1"/>
  <c r="AI92" i="1"/>
  <c r="AI90" i="1"/>
  <c r="AI89" i="1"/>
  <c r="AD97" i="1"/>
  <c r="AD96" i="1"/>
  <c r="AD95" i="1"/>
  <c r="AD94" i="1"/>
  <c r="AD93" i="1"/>
  <c r="AD92" i="1"/>
  <c r="AD90" i="1"/>
  <c r="AD89" i="1"/>
  <c r="Y90" i="1"/>
  <c r="Y92" i="1"/>
  <c r="Y93" i="1"/>
  <c r="Y94" i="1"/>
  <c r="Y95" i="1"/>
  <c r="Y96" i="1"/>
  <c r="Y97" i="1"/>
  <c r="Y89" i="1"/>
  <c r="T90" i="1"/>
  <c r="T92" i="1"/>
  <c r="T93" i="1"/>
  <c r="T94" i="1"/>
  <c r="T95" i="1"/>
  <c r="T96" i="1"/>
  <c r="T97" i="1"/>
  <c r="T89" i="1"/>
  <c r="O90" i="1"/>
  <c r="O92" i="1"/>
  <c r="O93" i="1"/>
  <c r="O94" i="1"/>
  <c r="O95" i="1"/>
  <c r="O96" i="1"/>
  <c r="O97" i="1"/>
  <c r="O89" i="1"/>
  <c r="J97" i="1"/>
  <c r="I97" i="1"/>
  <c r="G97" i="1"/>
  <c r="F97" i="1"/>
  <c r="AD88" i="1" l="1"/>
  <c r="AI88" i="1"/>
  <c r="AN88" i="1"/>
  <c r="AS88" i="1"/>
  <c r="AX88" i="1"/>
  <c r="BC88" i="1"/>
  <c r="BH88" i="1"/>
  <c r="O88" i="1"/>
  <c r="T88" i="1"/>
  <c r="Y88" i="1"/>
  <c r="E97" i="1"/>
  <c r="O33" i="1"/>
  <c r="O30" i="1"/>
  <c r="J120" i="1"/>
  <c r="J123" i="1"/>
  <c r="J124" i="1"/>
  <c r="J125" i="1"/>
  <c r="J115" i="1"/>
  <c r="J119" i="1"/>
  <c r="N145" i="1" l="1"/>
  <c r="M145" i="1"/>
  <c r="O39" i="1" l="1"/>
  <c r="K104" i="1"/>
  <c r="K103" i="1" s="1"/>
  <c r="L104" i="1"/>
  <c r="N104" i="1"/>
  <c r="L103" i="1" l="1"/>
  <c r="N103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89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9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1" i="1"/>
  <c r="N114" i="1" s="1"/>
  <c r="M121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M33" i="1"/>
  <c r="M118" i="1"/>
  <c r="J118" i="1" s="1"/>
  <c r="M117" i="1"/>
  <c r="J117" i="1" s="1"/>
  <c r="M116" i="1"/>
  <c r="R36" i="1" l="1"/>
  <c r="J116" i="1"/>
  <c r="J121" i="1"/>
  <c r="E125" i="1"/>
  <c r="E123" i="1"/>
  <c r="E38" i="1"/>
  <c r="E124" i="1"/>
  <c r="E41" i="1"/>
  <c r="E40" i="1"/>
  <c r="E39" i="1"/>
  <c r="M122" i="1" l="1"/>
  <c r="M114" i="1" s="1"/>
  <c r="J122" i="1" l="1"/>
  <c r="J114" i="1" s="1"/>
  <c r="J54" i="1"/>
  <c r="BH107" i="1" l="1"/>
  <c r="BH106" i="1"/>
  <c r="BH105" i="1"/>
  <c r="BC107" i="1"/>
  <c r="BC106" i="1"/>
  <c r="BC105" i="1"/>
  <c r="AX107" i="1"/>
  <c r="AX106" i="1"/>
  <c r="AX105" i="1"/>
  <c r="AS107" i="1"/>
  <c r="AS106" i="1"/>
  <c r="AS105" i="1"/>
  <c r="AN107" i="1"/>
  <c r="AN106" i="1"/>
  <c r="AN105" i="1"/>
  <c r="AI107" i="1"/>
  <c r="AI106" i="1"/>
  <c r="AI105" i="1"/>
  <c r="AD107" i="1"/>
  <c r="AD106" i="1"/>
  <c r="AD105" i="1"/>
  <c r="Y107" i="1"/>
  <c r="Y106" i="1"/>
  <c r="Y105" i="1"/>
  <c r="T107" i="1"/>
  <c r="T106" i="1"/>
  <c r="T105" i="1"/>
  <c r="BH111" i="1"/>
  <c r="BH110" i="1"/>
  <c r="BC111" i="1"/>
  <c r="BC110" i="1"/>
  <c r="AX111" i="1"/>
  <c r="AX110" i="1"/>
  <c r="AS111" i="1"/>
  <c r="AS110" i="1"/>
  <c r="AN111" i="1"/>
  <c r="AN110" i="1"/>
  <c r="AI111" i="1"/>
  <c r="AI110" i="1"/>
  <c r="AD111" i="1"/>
  <c r="AD110" i="1"/>
  <c r="Y111" i="1"/>
  <c r="Y110" i="1"/>
  <c r="T111" i="1"/>
  <c r="T110" i="1"/>
  <c r="O111" i="1"/>
  <c r="O110" i="1"/>
  <c r="F30" i="1"/>
  <c r="Y109" i="1" l="1"/>
  <c r="AD109" i="1"/>
  <c r="J56" i="1"/>
  <c r="J57" i="1"/>
  <c r="J58" i="1"/>
  <c r="J55" i="1"/>
  <c r="O106" i="1"/>
  <c r="O107" i="1"/>
  <c r="O105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2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5" i="1" l="1"/>
  <c r="T145" i="1"/>
  <c r="Y145" i="1"/>
  <c r="AD145" i="1"/>
  <c r="AI145" i="1"/>
  <c r="AN145" i="1"/>
  <c r="AS145" i="1"/>
  <c r="AX145" i="1"/>
  <c r="BC145" i="1"/>
  <c r="BH145" i="1"/>
  <c r="BH142" i="1"/>
  <c r="BH141" i="1" s="1"/>
  <c r="BC142" i="1"/>
  <c r="BC141" i="1" s="1"/>
  <c r="AX142" i="1"/>
  <c r="AX141" i="1" s="1"/>
  <c r="AS142" i="1"/>
  <c r="AS141" i="1" s="1"/>
  <c r="AN142" i="1"/>
  <c r="AN141" i="1" s="1"/>
  <c r="AI142" i="1"/>
  <c r="AI141" i="1" s="1"/>
  <c r="AD142" i="1"/>
  <c r="AD141" i="1" s="1"/>
  <c r="Y142" i="1"/>
  <c r="Y141" i="1" s="1"/>
  <c r="T142" i="1"/>
  <c r="T141" i="1" s="1"/>
  <c r="O142" i="1"/>
  <c r="O141" i="1" s="1"/>
  <c r="BH122" i="1"/>
  <c r="BH121" i="1"/>
  <c r="BH120" i="1"/>
  <c r="BH119" i="1"/>
  <c r="BH118" i="1"/>
  <c r="BH117" i="1"/>
  <c r="BH116" i="1"/>
  <c r="BH115" i="1"/>
  <c r="BC122" i="1"/>
  <c r="BC121" i="1"/>
  <c r="BC120" i="1"/>
  <c r="BC119" i="1"/>
  <c r="BC118" i="1"/>
  <c r="BC117" i="1"/>
  <c r="BC116" i="1"/>
  <c r="BC115" i="1"/>
  <c r="AX122" i="1"/>
  <c r="AX121" i="1"/>
  <c r="AX120" i="1"/>
  <c r="AX119" i="1"/>
  <c r="AX118" i="1"/>
  <c r="AX117" i="1"/>
  <c r="AX116" i="1"/>
  <c r="AX115" i="1"/>
  <c r="AS122" i="1"/>
  <c r="AS121" i="1"/>
  <c r="AS120" i="1"/>
  <c r="AS119" i="1"/>
  <c r="AS118" i="1"/>
  <c r="AS117" i="1"/>
  <c r="AS116" i="1"/>
  <c r="AS115" i="1"/>
  <c r="AN122" i="1"/>
  <c r="AN121" i="1"/>
  <c r="AN120" i="1"/>
  <c r="AN119" i="1"/>
  <c r="AN118" i="1"/>
  <c r="AN117" i="1"/>
  <c r="AN116" i="1"/>
  <c r="AN115" i="1"/>
  <c r="AI122" i="1"/>
  <c r="AI121" i="1"/>
  <c r="AI120" i="1"/>
  <c r="AI119" i="1"/>
  <c r="AI118" i="1"/>
  <c r="AI117" i="1"/>
  <c r="AI116" i="1"/>
  <c r="AI115" i="1"/>
  <c r="AD122" i="1"/>
  <c r="AD121" i="1"/>
  <c r="AD120" i="1"/>
  <c r="AD119" i="1"/>
  <c r="AD118" i="1"/>
  <c r="AD117" i="1"/>
  <c r="AD116" i="1"/>
  <c r="AD115" i="1"/>
  <c r="Y122" i="1"/>
  <c r="Y121" i="1"/>
  <c r="Y120" i="1"/>
  <c r="Y119" i="1"/>
  <c r="Y118" i="1"/>
  <c r="Y117" i="1"/>
  <c r="Y116" i="1"/>
  <c r="Y115" i="1"/>
  <c r="T122" i="1"/>
  <c r="T121" i="1"/>
  <c r="T120" i="1"/>
  <c r="T119" i="1"/>
  <c r="T118" i="1"/>
  <c r="T117" i="1"/>
  <c r="T116" i="1"/>
  <c r="T115" i="1"/>
  <c r="O116" i="1"/>
  <c r="O117" i="1"/>
  <c r="O118" i="1"/>
  <c r="O119" i="1"/>
  <c r="O120" i="1"/>
  <c r="O121" i="1"/>
  <c r="O122" i="1"/>
  <c r="O115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4" i="1" l="1"/>
  <c r="Y114" i="1"/>
  <c r="AI114" i="1"/>
  <c r="AX114" i="1"/>
  <c r="AD114" i="1"/>
  <c r="AN114" i="1"/>
  <c r="AS114" i="1"/>
  <c r="BC114" i="1"/>
  <c r="BH114" i="1"/>
  <c r="O114" i="1"/>
  <c r="J80" i="1"/>
  <c r="I80" i="1"/>
  <c r="H80" i="1"/>
  <c r="G80" i="1"/>
  <c r="F80" i="1"/>
  <c r="E80" i="1" l="1"/>
  <c r="H145" i="1"/>
  <c r="H144" i="1" s="1"/>
  <c r="I145" i="1"/>
  <c r="I144" i="1" s="1"/>
  <c r="J145" i="1"/>
  <c r="J144" i="1" s="1"/>
  <c r="G145" i="1"/>
  <c r="G144" i="1" s="1"/>
  <c r="F145" i="1"/>
  <c r="F144" i="1" s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P112" i="1"/>
  <c r="P109" i="1" s="1"/>
  <c r="Q112" i="1"/>
  <c r="Q109" i="1" s="1"/>
  <c r="U112" i="1"/>
  <c r="U109" i="1" s="1"/>
  <c r="AJ112" i="1"/>
  <c r="AJ109" i="1" s="1"/>
  <c r="AK112" i="1"/>
  <c r="AK109" i="1" s="1"/>
  <c r="AL112" i="1"/>
  <c r="AL109" i="1" s="1"/>
  <c r="AM112" i="1"/>
  <c r="AM109" i="1" s="1"/>
  <c r="AO112" i="1"/>
  <c r="AO109" i="1" s="1"/>
  <c r="AP112" i="1"/>
  <c r="AP109" i="1" s="1"/>
  <c r="AQ112" i="1"/>
  <c r="AQ109" i="1" s="1"/>
  <c r="AR112" i="1"/>
  <c r="AR109" i="1" s="1"/>
  <c r="AT112" i="1"/>
  <c r="AT109" i="1" s="1"/>
  <c r="AU112" i="1"/>
  <c r="AU109" i="1" s="1"/>
  <c r="AV112" i="1"/>
  <c r="AV109" i="1" s="1"/>
  <c r="AW112" i="1"/>
  <c r="AW109" i="1" s="1"/>
  <c r="AY112" i="1"/>
  <c r="AY109" i="1" s="1"/>
  <c r="AZ112" i="1"/>
  <c r="AZ109" i="1" s="1"/>
  <c r="BA112" i="1"/>
  <c r="BA109" i="1" s="1"/>
  <c r="BB112" i="1"/>
  <c r="BB109" i="1" s="1"/>
  <c r="BD112" i="1"/>
  <c r="BD109" i="1" s="1"/>
  <c r="BE112" i="1"/>
  <c r="BE109" i="1" s="1"/>
  <c r="BF112" i="1"/>
  <c r="BF109" i="1" s="1"/>
  <c r="BG112" i="1"/>
  <c r="BG109" i="1" s="1"/>
  <c r="BI112" i="1"/>
  <c r="BI109" i="1" s="1"/>
  <c r="BJ112" i="1"/>
  <c r="BJ109" i="1" s="1"/>
  <c r="BK112" i="1"/>
  <c r="BK109" i="1" s="1"/>
  <c r="BL112" i="1"/>
  <c r="BL109" i="1" s="1"/>
  <c r="E122" i="1"/>
  <c r="I122" i="1"/>
  <c r="H122" i="1"/>
  <c r="G122" i="1"/>
  <c r="F122" i="1"/>
  <c r="M105" i="1"/>
  <c r="M104" i="1" s="1"/>
  <c r="M103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1" i="1"/>
  <c r="E111" i="1" s="1"/>
  <c r="I111" i="1"/>
  <c r="H111" i="1"/>
  <c r="G111" i="1"/>
  <c r="F111" i="1"/>
  <c r="J110" i="1"/>
  <c r="I110" i="1"/>
  <c r="H110" i="1"/>
  <c r="G110" i="1"/>
  <c r="F110" i="1"/>
  <c r="I121" i="1"/>
  <c r="H121" i="1"/>
  <c r="G121" i="1"/>
  <c r="F121" i="1"/>
  <c r="J109" i="1" l="1"/>
  <c r="E110" i="1"/>
  <c r="BI108" i="1"/>
  <c r="BI104" i="1" s="1"/>
  <c r="BI103" i="1" s="1"/>
  <c r="AE108" i="1"/>
  <c r="AE104" i="1" s="1"/>
  <c r="AE103" i="1" s="1"/>
  <c r="BG108" i="1"/>
  <c r="BG104" i="1" s="1"/>
  <c r="BG103" i="1" s="1"/>
  <c r="AW108" i="1"/>
  <c r="AW104" i="1" s="1"/>
  <c r="AW103" i="1" s="1"/>
  <c r="AM108" i="1"/>
  <c r="AM104" i="1" s="1"/>
  <c r="AM103" i="1" s="1"/>
  <c r="AC104" i="1"/>
  <c r="AC103" i="1" s="1"/>
  <c r="AY108" i="1"/>
  <c r="AY104" i="1" s="1"/>
  <c r="AY103" i="1" s="1"/>
  <c r="BF108" i="1"/>
  <c r="BF104" i="1" s="1"/>
  <c r="BF103" i="1" s="1"/>
  <c r="AV108" i="1"/>
  <c r="AV104" i="1" s="1"/>
  <c r="AV103" i="1" s="1"/>
  <c r="AL108" i="1"/>
  <c r="AL104" i="1" s="1"/>
  <c r="AL103" i="1" s="1"/>
  <c r="AB104" i="1"/>
  <c r="AB103" i="1" s="1"/>
  <c r="AK108" i="1"/>
  <c r="AK104" i="1" s="1"/>
  <c r="AK103" i="1" s="1"/>
  <c r="BD108" i="1"/>
  <c r="BD104" i="1" s="1"/>
  <c r="BD103" i="1" s="1"/>
  <c r="Z108" i="1"/>
  <c r="Z104" i="1" s="1"/>
  <c r="Z103" i="1" s="1"/>
  <c r="E30" i="1"/>
  <c r="BL108" i="1"/>
  <c r="BL104" i="1" s="1"/>
  <c r="BL103" i="1" s="1"/>
  <c r="AR108" i="1"/>
  <c r="AR104" i="1" s="1"/>
  <c r="AR103" i="1" s="1"/>
  <c r="X104" i="1"/>
  <c r="X103" i="1" s="1"/>
  <c r="BK108" i="1"/>
  <c r="BK104" i="1" s="1"/>
  <c r="BK103" i="1" s="1"/>
  <c r="BA108" i="1"/>
  <c r="BA104" i="1" s="1"/>
  <c r="BA103" i="1" s="1"/>
  <c r="AQ108" i="1"/>
  <c r="AQ104" i="1" s="1"/>
  <c r="AQ103" i="1" s="1"/>
  <c r="AG104" i="1"/>
  <c r="AG103" i="1" s="1"/>
  <c r="W104" i="1"/>
  <c r="W103" i="1" s="1"/>
  <c r="AU108" i="1"/>
  <c r="AU104" i="1" s="1"/>
  <c r="AU103" i="1" s="1"/>
  <c r="BB108" i="1"/>
  <c r="BB104" i="1" s="1"/>
  <c r="BB103" i="1" s="1"/>
  <c r="AH104" i="1"/>
  <c r="AH103" i="1" s="1"/>
  <c r="AP108" i="1"/>
  <c r="AP104" i="1" s="1"/>
  <c r="AP103" i="1" s="1"/>
  <c r="V104" i="1"/>
  <c r="V103" i="1" s="1"/>
  <c r="E121" i="1"/>
  <c r="E73" i="1"/>
  <c r="BH112" i="1"/>
  <c r="BH109" i="1" s="1"/>
  <c r="BJ108" i="1"/>
  <c r="BJ104" i="1" s="1"/>
  <c r="BJ103" i="1" s="1"/>
  <c r="AS112" i="1"/>
  <c r="AS109" i="1" s="1"/>
  <c r="AT108" i="1"/>
  <c r="AT104" i="1" s="1"/>
  <c r="AT103" i="1" s="1"/>
  <c r="AX112" i="1"/>
  <c r="AX109" i="1" s="1"/>
  <c r="AZ108" i="1"/>
  <c r="AZ104" i="1" s="1"/>
  <c r="AZ103" i="1" s="1"/>
  <c r="AI112" i="1"/>
  <c r="AI109" i="1" s="1"/>
  <c r="AJ108" i="1"/>
  <c r="AJ104" i="1" s="1"/>
  <c r="AJ103" i="1" s="1"/>
  <c r="P108" i="1"/>
  <c r="P104" i="1" s="1"/>
  <c r="P103" i="1" s="1"/>
  <c r="F112" i="1"/>
  <c r="F109" i="1" s="1"/>
  <c r="T112" i="1"/>
  <c r="T109" i="1" s="1"/>
  <c r="U108" i="1"/>
  <c r="U104" i="1" s="1"/>
  <c r="U103" i="1" s="1"/>
  <c r="AA104" i="1"/>
  <c r="AA103" i="1" s="1"/>
  <c r="AA10" i="1" s="1"/>
  <c r="S104" i="1"/>
  <c r="S103" i="1" s="1"/>
  <c r="I112" i="1"/>
  <c r="I109" i="1" s="1"/>
  <c r="AF104" i="1"/>
  <c r="AF103" i="1" s="1"/>
  <c r="H112" i="1"/>
  <c r="H109" i="1" s="1"/>
  <c r="R104" i="1"/>
  <c r="R103" i="1" s="1"/>
  <c r="BC112" i="1"/>
  <c r="BC109" i="1" s="1"/>
  <c r="BE108" i="1"/>
  <c r="BE104" i="1" s="1"/>
  <c r="BE103" i="1" s="1"/>
  <c r="AN112" i="1"/>
  <c r="AN109" i="1" s="1"/>
  <c r="AO108" i="1"/>
  <c r="AO104" i="1" s="1"/>
  <c r="AO103" i="1" s="1"/>
  <c r="O112" i="1"/>
  <c r="O109" i="1" s="1"/>
  <c r="G112" i="1"/>
  <c r="G109" i="1" s="1"/>
  <c r="Q108" i="1"/>
  <c r="Q104" i="1" s="1"/>
  <c r="Q103" i="1" s="1"/>
  <c r="E145" i="1"/>
  <c r="E144" i="1" s="1"/>
  <c r="J142" i="1"/>
  <c r="J141" i="1" s="1"/>
  <c r="I142" i="1"/>
  <c r="I141" i="1" s="1"/>
  <c r="H142" i="1"/>
  <c r="H141" i="1" s="1"/>
  <c r="G142" i="1"/>
  <c r="G141" i="1" s="1"/>
  <c r="F142" i="1"/>
  <c r="F141" i="1" s="1"/>
  <c r="E120" i="1"/>
  <c r="I120" i="1"/>
  <c r="H120" i="1"/>
  <c r="G120" i="1"/>
  <c r="F120" i="1"/>
  <c r="E119" i="1"/>
  <c r="I119" i="1"/>
  <c r="H119" i="1"/>
  <c r="G119" i="1"/>
  <c r="F119" i="1"/>
  <c r="E118" i="1"/>
  <c r="I118" i="1"/>
  <c r="H118" i="1"/>
  <c r="G118" i="1"/>
  <c r="F118" i="1"/>
  <c r="E116" i="1"/>
  <c r="I116" i="1"/>
  <c r="H116" i="1"/>
  <c r="G116" i="1"/>
  <c r="F116" i="1"/>
  <c r="E117" i="1"/>
  <c r="I117" i="1"/>
  <c r="H117" i="1"/>
  <c r="G117" i="1"/>
  <c r="F117" i="1"/>
  <c r="I115" i="1"/>
  <c r="H115" i="1"/>
  <c r="F115" i="1"/>
  <c r="J108" i="1"/>
  <c r="J107" i="1"/>
  <c r="E107" i="1" s="1"/>
  <c r="I107" i="1"/>
  <c r="H107" i="1"/>
  <c r="G107" i="1"/>
  <c r="F107" i="1"/>
  <c r="J106" i="1"/>
  <c r="E106" i="1" s="1"/>
  <c r="I106" i="1"/>
  <c r="H106" i="1"/>
  <c r="G106" i="1"/>
  <c r="F106" i="1"/>
  <c r="J105" i="1"/>
  <c r="I105" i="1"/>
  <c r="H105" i="1"/>
  <c r="G105" i="1"/>
  <c r="F105" i="1"/>
  <c r="M93" i="1"/>
  <c r="M88" i="1" s="1"/>
  <c r="J96" i="1"/>
  <c r="E96" i="1" s="1"/>
  <c r="I96" i="1"/>
  <c r="G96" i="1"/>
  <c r="F96" i="1"/>
  <c r="J95" i="1"/>
  <c r="E95" i="1" s="1"/>
  <c r="I95" i="1"/>
  <c r="G95" i="1"/>
  <c r="F95" i="1"/>
  <c r="J94" i="1"/>
  <c r="E94" i="1" s="1"/>
  <c r="I94" i="1"/>
  <c r="G94" i="1"/>
  <c r="F94" i="1"/>
  <c r="I93" i="1"/>
  <c r="G93" i="1"/>
  <c r="F93" i="1"/>
  <c r="J92" i="1"/>
  <c r="E92" i="1" s="1"/>
  <c r="I92" i="1"/>
  <c r="G92" i="1"/>
  <c r="F92" i="1"/>
  <c r="J90" i="1"/>
  <c r="E90" i="1" s="1"/>
  <c r="I90" i="1"/>
  <c r="G90" i="1"/>
  <c r="F90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4" i="1"/>
  <c r="I114" i="1"/>
  <c r="G114" i="1"/>
  <c r="H114" i="1"/>
  <c r="I71" i="1"/>
  <c r="I36" i="1" s="1"/>
  <c r="H71" i="1"/>
  <c r="H36" i="1" s="1"/>
  <c r="G71" i="1"/>
  <c r="G36" i="1" s="1"/>
  <c r="H93" i="1"/>
  <c r="H88" i="1" s="1"/>
  <c r="J104" i="1"/>
  <c r="J103" i="1" s="1"/>
  <c r="I108" i="1"/>
  <c r="I104" i="1" s="1"/>
  <c r="I103" i="1" s="1"/>
  <c r="H108" i="1"/>
  <c r="H104" i="1" s="1"/>
  <c r="H103" i="1" s="1"/>
  <c r="AN108" i="1"/>
  <c r="AN104" i="1" s="1"/>
  <c r="AN103" i="1" s="1"/>
  <c r="BH108" i="1"/>
  <c r="BH104" i="1" s="1"/>
  <c r="BH103" i="1" s="1"/>
  <c r="F108" i="1"/>
  <c r="F104" i="1" s="1"/>
  <c r="F103" i="1" s="1"/>
  <c r="Y108" i="1"/>
  <c r="Y104" i="1" s="1"/>
  <c r="Y103" i="1" s="1"/>
  <c r="T108" i="1"/>
  <c r="T104" i="1" s="1"/>
  <c r="T103" i="1" s="1"/>
  <c r="AI108" i="1"/>
  <c r="AI104" i="1" s="1"/>
  <c r="AI103" i="1" s="1"/>
  <c r="AS108" i="1"/>
  <c r="AS104" i="1" s="1"/>
  <c r="AS103" i="1" s="1"/>
  <c r="AD108" i="1"/>
  <c r="AD104" i="1" s="1"/>
  <c r="AD103" i="1" s="1"/>
  <c r="G108" i="1"/>
  <c r="G104" i="1" s="1"/>
  <c r="G103" i="1" s="1"/>
  <c r="BC108" i="1"/>
  <c r="BC104" i="1" s="1"/>
  <c r="BC103" i="1" s="1"/>
  <c r="AX108" i="1"/>
  <c r="AX104" i="1" s="1"/>
  <c r="AX103" i="1" s="1"/>
  <c r="E112" i="1"/>
  <c r="E109" i="1" s="1"/>
  <c r="O108" i="1"/>
  <c r="O104" i="1" s="1"/>
  <c r="O103" i="1" s="1"/>
  <c r="J93" i="1"/>
  <c r="E93" i="1" s="1"/>
  <c r="E115" i="1"/>
  <c r="E114" i="1" s="1"/>
  <c r="E142" i="1"/>
  <c r="E141" i="1" s="1"/>
  <c r="E105" i="1"/>
  <c r="E77" i="1"/>
  <c r="E71" i="1" s="1"/>
  <c r="E36" i="1" s="1"/>
  <c r="I89" i="1"/>
  <c r="I88" i="1" s="1"/>
  <c r="F89" i="1"/>
  <c r="F88" i="1" s="1"/>
  <c r="G89" i="1"/>
  <c r="G88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9" i="1"/>
  <c r="J88" i="1" l="1"/>
  <c r="E89" i="1"/>
  <c r="E88" i="1" s="1"/>
  <c r="E108" i="1"/>
  <c r="E104" i="1" s="1"/>
  <c r="G29" i="1"/>
  <c r="I29" i="1"/>
  <c r="I11" i="1"/>
  <c r="G11" i="1"/>
  <c r="J33" i="1"/>
  <c r="H33" i="1"/>
  <c r="H32" i="1" s="1"/>
  <c r="H31" i="1" s="1"/>
  <c r="G10" i="1" l="1"/>
  <c r="I10" i="1"/>
  <c r="E103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<sst xmlns="http://schemas.openxmlformats.org/spreadsheetml/2006/main" count="694" uniqueCount="353">
  <si>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</si>
  <si>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</si>
  <si>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</si>
  <si>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</si>
  <si>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</si>
  <si>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</si>
  <si>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</si>
  <si>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</si>
  <si>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</si>
  <si>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</si>
  <si>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</si>
  <si>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</si>
  <si>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</si>
  <si>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</si>
  <si>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</si>
  <si>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</si>
  <si>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</si>
  <si>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</si>
  <si>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</si>
  <si>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</si>
  <si>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</si>
  <si>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</si>
  <si>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</si>
  <si>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</si>
  <si>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</si>
  <si>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</si>
  <si>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</si>
  <si>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</si>
  <si>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</si>
  <si>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</si>
  <si>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</si>
  <si>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</si>
  <si>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</si>
  <si>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</si>
  <si>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</si>
  <si>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</si>
  <si>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</si>
  <si>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</si>
  <si>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</si>
  <si>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</si>
  <si>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</si>
  <si>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</si>
  <si>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</si>
  <si>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</si>
  <si>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</si>
  <si>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</si>
  <si>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</si>
  <si>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</si>
  <si>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</si>
  <si>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</si>
  <si>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</si>
  <si>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</si>
  <si>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</si>
  <si>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</si>
  <si>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</si>
  <si>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</si>
  <si>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</si>
  <si>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</si>
  <si>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</si>
  <si>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</si>
  <si>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</si>
  <si>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</si>
  <si>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</si>
  <si>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</si>
  <si>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</si>
  <si>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</si>
  <si>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</si>
  <si>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</si>
  <si>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</si>
  <si>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</si>
  <si>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</si>
  <si>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</si>
  <si>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</si>
  <si>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</si>
  <si>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</si>
  <si>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</si>
  <si>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</si>
  <si>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</si>
  <si>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</si>
  <si>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</si>
  <si>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</si>
  <si>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</si>
  <si>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</si>
  <si>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</si>
  <si>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</si>
  <si>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</si>
  <si>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</si>
  <si>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</si>
  <si>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</si>
  <si>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</si>
  <si>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</si>
  <si>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</si>
  <si>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</si>
  <si>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</si>
  <si>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</si>
  <si>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</si>
  <si>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</si>
  <si>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</si>
  <si>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</si>
  <si>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</si>
  <si>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</si>
  <si>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</si>
  <si>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</si>
  <si>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</si>
  <si>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</si>
  <si>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</si>
  <si>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</si>
  <si>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</si>
  <si>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</si>
  <si>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</si>
  <si>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</si>
  <si>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</si>
  <si>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</si>
  <si>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</si>
  <si>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</si>
  <si>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</si>
  <si>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</si>
  <si>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</si>
  <si>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</si>
  <si>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</si>
  <si>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</si>
  <si>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</si>
  <si>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</si>
  <si>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</si>
  <si>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</si>
  <si>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</si>
  <si>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</si>
  <si>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</si>
  <si>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</si>
  <si>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</si>
  <si>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</si>
  <si>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</si>
  <si>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</si>
  <si>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</si>
  <si>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</si>
  <si>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</si>
  <si>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</si>
  <si>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</si>
  <si>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</si>
  <si>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</si>
  <si>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</si>
  <si>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</si>
  <si>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</si>
  <si>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</si>
  <si>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</si>
  <si>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</si>
  <si>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</si>
  <si>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</si>
  <si>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</si>
  <si>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</si>
  <si>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</si>
  <si>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</si>
  <si>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</si>
  <si>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</si>
  <si>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</si>
  <si>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</si>
  <si>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</si>
  <si>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</si>
  <si>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</si>
  <si>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</si>
  <si>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</si>
  <si>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</si>
  <si>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</si>
  <si>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</si>
  <si>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</si>
  <si>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</si>
  <si>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</si>
  <si>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</si>
  <si>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</si>
  <si>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</si>
  <si>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</si>
  <si>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</si>
  <si>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</si>
  <si>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</si>
  <si>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</si>
  <si>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</si>
  <si>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</si>
  <si>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</si>
  <si>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</si>
  <si>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</si>
  <si>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</si>
  <si>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</si>
  <si>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</si>
  <si>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</si>
  <si>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</si>
  <si>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</si>
  <si>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</si>
  <si>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</si>
  <si>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</si>
  <si>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</si>
  <si>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</si>
  <si>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</si>
  <si>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</si>
  <si>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</si>
  <si>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</si>
  <si>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</si>
  <si>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</si>
  <si>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</si>
  <si>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</si>
  <si>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</si>
  <si>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</si>
  <si>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</si>
  <si>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</si>
  <si>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</si>
  <si>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</si>
  <si>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</si>
  <si>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</si>
  <si>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</si>
  <si>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</si>
  <si>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</si>
  <si>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</si>
  <si>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</si>
  <si>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</si>
  <si>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</si>
  <si>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</si>
  <si>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</si>
  <si>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</si>
  <si>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</si>
  <si>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</si>
  <si>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</si>
  <si>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</si>
  <si>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</si>
  <si>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</si>
  <si>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</si>
  <si>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</si>
  <si>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</si>
  <si>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</si>
  <si>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</si>
  <si>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</si>
  <si>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</si>
  <si>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</si>
  <si>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</si>
  <si>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</si>
  <si>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</si>
  <si>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</si>
  <si>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</si>
  <si>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</si>
  <si>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</si>
  <si>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</si>
  <si>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</si>
  <si>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</si>
  <si>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</si>
  <si>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</si>
  <si>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</si>
  <si>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</si>
  <si>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</si>
  <si>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</si>
  <si>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</si>
  <si>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</si>
  <si>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</si>
  <si>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</si>
  <si>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</si>
  <si>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</si>
  <si>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</si>
  <si>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</si>
  <si>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</si>
  <si>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</si>
  <si>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</si>
  <si>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</si>
  <si>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</si>
  <si>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</si>
  <si>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</si>
  <si>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</si>
  <si>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</si>
  <si>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</si>
  <si>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</si>
  <si>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</si>
  <si>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</si>
  <si>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</si>
  <si>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</si>
  <si>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</si>
  <si>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</si>
  <si>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</si>
  <si>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</si>
  <si>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</si>
  <si>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</si>
  <si>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</si>
  <si>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</si>
  <si>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</si>
  <si>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</si>
  <si>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</si>
  <si>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</si>
  <si>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</si>
  <si>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</si>
  <si>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</si>
  <si>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</si>
  <si>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</si>
  <si>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</si>
  <si>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</si>
  <si>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</si>
  <si>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</si>
  <si>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</si>
  <si>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</si>
  <si>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</si>
  <si>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</si>
  <si>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</si>
  <si>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</si>
  <si>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</si>
  <si>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</si>
  <si>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</si>
  <si>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</si>
  <si>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</si>
  <si>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</si>
  <si>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</si>
  <si>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</si>
  <si>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</si>
  <si>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</si>
  <si>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</si>
  <si>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</si>
  <si>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</si>
  <si>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</si>
  <si>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</si>
  <si>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</si>
  <si>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</si>
  <si>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</si>
  <si>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</si>
  <si>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</si>
  <si>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</si>
  <si>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</si>
  <si>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</si>
  <si>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</si>
  <si>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</si>
  <si>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</si>
  <si>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</si>
  <si>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</si>
  <si>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</si>
  <si>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</si>
  <si>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</si>
  <si>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</si>
  <si>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</si>
  <si>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</si>
  <si>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</si>
  <si>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</si>
  <si>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</si>
  <si>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</si>
  <si>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</si>
  <si>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 xml:space="preserve">Капитальный ремонт наружной бытовой канализации в п. Амдерма </t>
  </si>
  <si>
    <t>11.2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</si>
  <si>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</si>
  <si>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</si>
  <si>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</si>
  <si>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</si>
  <si>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</si>
  <si>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</si>
  <si>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</si>
  <si>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</si>
  <si>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СП «Юшарский сельсовет» ЗР НАО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</si>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</sst>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168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6" fontId="6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6" fontId="6" fillId="0" borderId="3" xfId="1" applyNumberFormat="1" applyFont="1" applyFill="1" applyBorder="1" applyAlignment="1">
      <alignment vertical="center"/>
    </xf>
    <xf numFmtId="169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69" fontId="8" fillId="0" borderId="1" xfId="4" applyNumberFormat="1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3" zoomScaleNormal="100" zoomScaleSheetLayoutView="100" workbookViewId="0">
      <selection activeCell="B13" sqref="B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7" t="s">
        <v>53</v>
      </c>
      <c r="L1" s="87"/>
      <c r="M1" s="87"/>
      <c r="N1" s="87"/>
      <c r="O1" s="87"/>
    </row>
    <row r="2" spans="1:15" ht="27" customHeight="1" x14ac:dyDescent="0.25">
      <c r="A2" s="88" t="s">
        <v>52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36.75" customHeight="1" x14ac:dyDescent="0.25">
      <c r="A3" s="89" t="s">
        <v>26</v>
      </c>
      <c r="B3" s="89" t="s">
        <v>27</v>
      </c>
      <c r="C3" s="89" t="s">
        <v>28</v>
      </c>
      <c r="D3" s="89" t="s">
        <v>29</v>
      </c>
      <c r="E3" s="89" t="s">
        <v>30</v>
      </c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53.25" customHeight="1" x14ac:dyDescent="0.25">
      <c r="A4" s="89"/>
      <c r="B4" s="89"/>
      <c r="C4" s="89"/>
      <c r="D4" s="89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292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90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1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90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1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f>278.8-55.8</f>
        <v>223</v>
      </c>
      <c r="J9" s="4">
        <f>278.8-55.8</f>
        <v>223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90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v>17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2"/>
      <c r="B11" s="68" t="s">
        <v>325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2"/>
      <c r="B12" s="68" t="s">
        <v>308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1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</f>
        <v>3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4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6"/>
      <c r="B17" s="10" t="s">
        <v>309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4" t="s">
        <v>293</v>
      </c>
      <c r="B19" s="10" t="s">
        <v>294</v>
      </c>
      <c r="C19" s="7" t="s">
        <v>295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5"/>
      <c r="B20" s="10" t="s">
        <v>335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6"/>
      <c r="B21" s="10" t="s">
        <v>345</v>
      </c>
      <c r="C21" s="7" t="s">
        <v>295</v>
      </c>
      <c r="D21" s="69">
        <v>0</v>
      </c>
      <c r="E21" s="69">
        <v>0</v>
      </c>
      <c r="F21" s="4">
        <v>0</v>
      </c>
      <c r="G21" s="63">
        <v>0</v>
      </c>
      <c r="H21" s="63">
        <v>1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332</v>
      </c>
      <c r="B22" s="10" t="s">
        <v>333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6" t="s">
        <v>326</v>
      </c>
      <c r="B23" s="79" t="s">
        <v>323</v>
      </c>
      <c r="C23" s="78" t="s">
        <v>324</v>
      </c>
      <c r="D23" s="69">
        <v>0</v>
      </c>
      <c r="E23" s="69">
        <v>0</v>
      </c>
      <c r="F23" s="4">
        <v>0</v>
      </c>
      <c r="G23" s="77">
        <f>307/1000</f>
        <v>0.307</v>
      </c>
      <c r="H23" s="4" t="s">
        <v>338</v>
      </c>
      <c r="I23" s="4">
        <v>2.6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4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12" sqref="B12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4" t="s">
        <v>54</v>
      </c>
      <c r="BK1" s="94"/>
      <c r="BL1" s="94"/>
    </row>
    <row r="2" spans="1:67" ht="25.5" customHeight="1" x14ac:dyDescent="0.25">
      <c r="BJ2" s="94"/>
      <c r="BK2" s="94"/>
      <c r="BL2" s="94"/>
    </row>
    <row r="3" spans="1:67" ht="30.75" customHeight="1" x14ac:dyDescent="0.25">
      <c r="A3" s="99" t="s">
        <v>37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18"/>
      <c r="AR3" s="18"/>
      <c r="AS3" s="18"/>
      <c r="AW3" s="18"/>
      <c r="AX3" s="18"/>
      <c r="BB3" s="18"/>
      <c r="BC3" s="18"/>
      <c r="BG3" s="18"/>
      <c r="BH3" s="18"/>
      <c r="BJ3" s="94"/>
      <c r="BK3" s="94"/>
      <c r="BL3" s="94"/>
      <c r="BM3" s="23"/>
      <c r="BN3" s="23"/>
      <c r="BO3" s="23"/>
    </row>
    <row r="4" spans="1:67" x14ac:dyDescent="0.25">
      <c r="E4" s="24"/>
    </row>
    <row r="5" spans="1:67" x14ac:dyDescent="0.25">
      <c r="A5" s="100" t="s">
        <v>0</v>
      </c>
      <c r="B5" s="93" t="s">
        <v>1</v>
      </c>
      <c r="C5" s="93" t="s">
        <v>2</v>
      </c>
      <c r="D5" s="93" t="s">
        <v>3</v>
      </c>
      <c r="E5" s="98" t="s">
        <v>4</v>
      </c>
      <c r="F5" s="98"/>
      <c r="G5" s="98"/>
      <c r="H5" s="98"/>
      <c r="I5" s="98"/>
      <c r="J5" s="98" t="s">
        <v>5</v>
      </c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0"/>
      <c r="B6" s="93"/>
      <c r="C6" s="93"/>
      <c r="D6" s="93"/>
      <c r="E6" s="98"/>
      <c r="F6" s="98"/>
      <c r="G6" s="98"/>
      <c r="H6" s="98"/>
      <c r="I6" s="98"/>
      <c r="J6" s="98" t="s">
        <v>6</v>
      </c>
      <c r="K6" s="98"/>
      <c r="L6" s="98"/>
      <c r="M6" s="98"/>
      <c r="N6" s="98"/>
      <c r="O6" s="98" t="s">
        <v>7</v>
      </c>
      <c r="P6" s="98"/>
      <c r="Q6" s="98"/>
      <c r="R6" s="98"/>
      <c r="S6" s="98"/>
      <c r="T6" s="98" t="s">
        <v>8</v>
      </c>
      <c r="U6" s="98"/>
      <c r="V6" s="98"/>
      <c r="W6" s="98"/>
      <c r="X6" s="98"/>
      <c r="Y6" s="98" t="s">
        <v>9</v>
      </c>
      <c r="Z6" s="98"/>
      <c r="AA6" s="98"/>
      <c r="AB6" s="98"/>
      <c r="AC6" s="98"/>
      <c r="AD6" s="98" t="s">
        <v>10</v>
      </c>
      <c r="AE6" s="98"/>
      <c r="AF6" s="98"/>
      <c r="AG6" s="98"/>
      <c r="AH6" s="98"/>
      <c r="AI6" s="98" t="s">
        <v>11</v>
      </c>
      <c r="AJ6" s="98"/>
      <c r="AK6" s="98"/>
      <c r="AL6" s="98"/>
      <c r="AM6" s="98"/>
      <c r="AN6" s="98" t="s">
        <v>12</v>
      </c>
      <c r="AO6" s="98"/>
      <c r="AP6" s="98"/>
      <c r="AQ6" s="98"/>
      <c r="AR6" s="98"/>
      <c r="AS6" s="98" t="s">
        <v>13</v>
      </c>
      <c r="AT6" s="98"/>
      <c r="AU6" s="98"/>
      <c r="AV6" s="98"/>
      <c r="AW6" s="98"/>
      <c r="AX6" s="98" t="s">
        <v>14</v>
      </c>
      <c r="AY6" s="98"/>
      <c r="AZ6" s="98"/>
      <c r="BA6" s="98"/>
      <c r="BB6" s="98"/>
      <c r="BC6" s="98" t="s">
        <v>15</v>
      </c>
      <c r="BD6" s="98"/>
      <c r="BE6" s="98"/>
      <c r="BF6" s="98"/>
      <c r="BG6" s="98"/>
      <c r="BH6" s="98" t="s">
        <v>16</v>
      </c>
      <c r="BI6" s="98"/>
      <c r="BJ6" s="98"/>
      <c r="BK6" s="98"/>
      <c r="BL6" s="98"/>
    </row>
    <row r="7" spans="1:67" x14ac:dyDescent="0.25">
      <c r="A7" s="100"/>
      <c r="B7" s="93"/>
      <c r="C7" s="93"/>
      <c r="D7" s="93"/>
      <c r="E7" s="96" t="s">
        <v>17</v>
      </c>
      <c r="F7" s="97" t="s">
        <v>18</v>
      </c>
      <c r="G7" s="97"/>
      <c r="H7" s="97"/>
      <c r="I7" s="97"/>
      <c r="J7" s="96" t="s">
        <v>17</v>
      </c>
      <c r="K7" s="97" t="s">
        <v>18</v>
      </c>
      <c r="L7" s="97"/>
      <c r="M7" s="97"/>
      <c r="N7" s="97"/>
      <c r="O7" s="96" t="s">
        <v>17</v>
      </c>
      <c r="P7" s="97" t="s">
        <v>18</v>
      </c>
      <c r="Q7" s="97"/>
      <c r="R7" s="97"/>
      <c r="S7" s="97"/>
      <c r="T7" s="96" t="s">
        <v>17</v>
      </c>
      <c r="U7" s="97" t="s">
        <v>18</v>
      </c>
      <c r="V7" s="97"/>
      <c r="W7" s="97"/>
      <c r="X7" s="97"/>
      <c r="Y7" s="96" t="s">
        <v>17</v>
      </c>
      <c r="Z7" s="97" t="s">
        <v>18</v>
      </c>
      <c r="AA7" s="97"/>
      <c r="AB7" s="97"/>
      <c r="AC7" s="97"/>
      <c r="AD7" s="96" t="s">
        <v>17</v>
      </c>
      <c r="AE7" s="97" t="s">
        <v>18</v>
      </c>
      <c r="AF7" s="97"/>
      <c r="AG7" s="97"/>
      <c r="AH7" s="97"/>
      <c r="AI7" s="96" t="s">
        <v>17</v>
      </c>
      <c r="AJ7" s="97" t="s">
        <v>18</v>
      </c>
      <c r="AK7" s="97"/>
      <c r="AL7" s="97"/>
      <c r="AM7" s="97"/>
      <c r="AN7" s="96" t="s">
        <v>17</v>
      </c>
      <c r="AO7" s="97" t="s">
        <v>18</v>
      </c>
      <c r="AP7" s="97"/>
      <c r="AQ7" s="97"/>
      <c r="AR7" s="97"/>
      <c r="AS7" s="96" t="s">
        <v>17</v>
      </c>
      <c r="AT7" s="97" t="s">
        <v>18</v>
      </c>
      <c r="AU7" s="97"/>
      <c r="AV7" s="97"/>
      <c r="AW7" s="97"/>
      <c r="AX7" s="96" t="s">
        <v>17</v>
      </c>
      <c r="AY7" s="97" t="s">
        <v>18</v>
      </c>
      <c r="AZ7" s="97"/>
      <c r="BA7" s="97"/>
      <c r="BB7" s="97"/>
      <c r="BC7" s="96" t="s">
        <v>17</v>
      </c>
      <c r="BD7" s="97" t="s">
        <v>18</v>
      </c>
      <c r="BE7" s="97"/>
      <c r="BF7" s="97"/>
      <c r="BG7" s="97"/>
      <c r="BH7" s="96" t="s">
        <v>17</v>
      </c>
      <c r="BI7" s="97" t="s">
        <v>18</v>
      </c>
      <c r="BJ7" s="97"/>
      <c r="BK7" s="97"/>
      <c r="BL7" s="97"/>
    </row>
    <row r="8" spans="1:67" s="19" customFormat="1" ht="35.25" customHeight="1" x14ac:dyDescent="0.25">
      <c r="A8" s="100"/>
      <c r="B8" s="93"/>
      <c r="C8" s="93"/>
      <c r="D8" s="93"/>
      <c r="E8" s="96"/>
      <c r="F8" s="80" t="s">
        <v>19</v>
      </c>
      <c r="G8" s="80" t="s">
        <v>20</v>
      </c>
      <c r="H8" s="80" t="s">
        <v>21</v>
      </c>
      <c r="I8" s="80" t="s">
        <v>22</v>
      </c>
      <c r="J8" s="96"/>
      <c r="K8" s="80" t="s">
        <v>19</v>
      </c>
      <c r="L8" s="80" t="s">
        <v>20</v>
      </c>
      <c r="M8" s="80" t="s">
        <v>21</v>
      </c>
      <c r="N8" s="80" t="s">
        <v>22</v>
      </c>
      <c r="O8" s="96"/>
      <c r="P8" s="80" t="s">
        <v>19</v>
      </c>
      <c r="Q8" s="80" t="s">
        <v>20</v>
      </c>
      <c r="R8" s="80" t="s">
        <v>21</v>
      </c>
      <c r="S8" s="80" t="s">
        <v>22</v>
      </c>
      <c r="T8" s="96"/>
      <c r="U8" s="80" t="s">
        <v>19</v>
      </c>
      <c r="V8" s="80" t="s">
        <v>20</v>
      </c>
      <c r="W8" s="80" t="s">
        <v>21</v>
      </c>
      <c r="X8" s="80" t="s">
        <v>22</v>
      </c>
      <c r="Y8" s="96"/>
      <c r="Z8" s="80" t="s">
        <v>19</v>
      </c>
      <c r="AA8" s="80" t="s">
        <v>20</v>
      </c>
      <c r="AB8" s="80" t="s">
        <v>21</v>
      </c>
      <c r="AC8" s="80" t="s">
        <v>22</v>
      </c>
      <c r="AD8" s="96"/>
      <c r="AE8" s="80" t="s">
        <v>19</v>
      </c>
      <c r="AF8" s="80" t="s">
        <v>20</v>
      </c>
      <c r="AG8" s="80" t="s">
        <v>21</v>
      </c>
      <c r="AH8" s="80" t="s">
        <v>22</v>
      </c>
      <c r="AI8" s="96"/>
      <c r="AJ8" s="80" t="s">
        <v>19</v>
      </c>
      <c r="AK8" s="80" t="s">
        <v>20</v>
      </c>
      <c r="AL8" s="80" t="s">
        <v>21</v>
      </c>
      <c r="AM8" s="80" t="s">
        <v>22</v>
      </c>
      <c r="AN8" s="96"/>
      <c r="AO8" s="80" t="s">
        <v>19</v>
      </c>
      <c r="AP8" s="80" t="s">
        <v>20</v>
      </c>
      <c r="AQ8" s="80" t="s">
        <v>21</v>
      </c>
      <c r="AR8" s="80" t="s">
        <v>22</v>
      </c>
      <c r="AS8" s="96"/>
      <c r="AT8" s="80" t="s">
        <v>19</v>
      </c>
      <c r="AU8" s="80" t="s">
        <v>20</v>
      </c>
      <c r="AV8" s="80" t="s">
        <v>21</v>
      </c>
      <c r="AW8" s="80" t="s">
        <v>22</v>
      </c>
      <c r="AX8" s="96"/>
      <c r="AY8" s="80" t="s">
        <v>19</v>
      </c>
      <c r="AZ8" s="80" t="s">
        <v>20</v>
      </c>
      <c r="BA8" s="80" t="s">
        <v>21</v>
      </c>
      <c r="BB8" s="80" t="s">
        <v>22</v>
      </c>
      <c r="BC8" s="96"/>
      <c r="BD8" s="80" t="s">
        <v>19</v>
      </c>
      <c r="BE8" s="80" t="s">
        <v>20</v>
      </c>
      <c r="BF8" s="80" t="s">
        <v>21</v>
      </c>
      <c r="BG8" s="80" t="s">
        <v>22</v>
      </c>
      <c r="BH8" s="96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3" t="s">
        <v>36</v>
      </c>
      <c r="C10" s="93"/>
      <c r="D10" s="93"/>
      <c r="E10" s="26">
        <f t="shared" ref="E10:AJ10" si="0">E11+E29+E31+E36+E88+E103+E114+E141+E144+E146+E152</f>
        <v>1098226.3999999999</v>
      </c>
      <c r="F10" s="26">
        <f t="shared" si="0"/>
        <v>0</v>
      </c>
      <c r="G10" s="26">
        <f t="shared" si="0"/>
        <v>225458.99999999997</v>
      </c>
      <c r="H10" s="26">
        <f t="shared" si="0"/>
        <v>872050.1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264794.10000000003</v>
      </c>
      <c r="Z10" s="26">
        <f t="shared" si="0"/>
        <v>0</v>
      </c>
      <c r="AA10" s="26">
        <f t="shared" si="0"/>
        <v>47054.899999999994</v>
      </c>
      <c r="AB10" s="26">
        <f t="shared" si="0"/>
        <v>217739.19999999998</v>
      </c>
      <c r="AC10" s="26">
        <f t="shared" si="0"/>
        <v>0</v>
      </c>
      <c r="AD10" s="26">
        <f t="shared" si="0"/>
        <v>206392.2</v>
      </c>
      <c r="AE10" s="26">
        <f t="shared" si="0"/>
        <v>0</v>
      </c>
      <c r="AF10" s="26">
        <f t="shared" si="0"/>
        <v>90079</v>
      </c>
      <c r="AG10" s="26">
        <f t="shared" si="0"/>
        <v>116313.20000000001</v>
      </c>
      <c r="AH10" s="26">
        <f t="shared" si="0"/>
        <v>0</v>
      </c>
      <c r="AI10" s="26">
        <f t="shared" si="0"/>
        <v>114503.40000000001</v>
      </c>
      <c r="AJ10" s="26">
        <f t="shared" si="0"/>
        <v>0</v>
      </c>
      <c r="AK10" s="26">
        <f t="shared" ref="AK10:BP10" si="1">AK11+AK29+AK31+AK36+AK88+AK103+AK114+AK141+AK144+AK146+AK152</f>
        <v>0</v>
      </c>
      <c r="AL10" s="26">
        <f t="shared" si="1"/>
        <v>114503.40000000001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95" t="s">
        <v>197</v>
      </c>
      <c r="C11" s="95"/>
      <c r="D11" s="95"/>
      <c r="E11" s="26">
        <f>SUM(E12:E28)</f>
        <v>38897.199999999997</v>
      </c>
      <c r="F11" s="26">
        <f t="shared" ref="F11" si="2">SUM(F12:F28)</f>
        <v>0</v>
      </c>
      <c r="G11" s="26">
        <f>SUM(G12:G28)</f>
        <v>0</v>
      </c>
      <c r="H11" s="26">
        <f>SUM(H12:H28)</f>
        <v>38897.199999999997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3424.7000000000003</v>
      </c>
      <c r="Z11" s="26">
        <f>SUM(Z12:Z14)</f>
        <v>0</v>
      </c>
      <c r="AA11" s="26"/>
      <c r="AB11" s="26">
        <f t="shared" ref="AB11" si="5">SUM(AB12:AB28)</f>
        <v>3424.7000000000003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966.30000000000018</v>
      </c>
      <c r="F27" s="31">
        <f t="shared" si="23"/>
        <v>0</v>
      </c>
      <c r="G27" s="31">
        <f t="shared" si="24"/>
        <v>0</v>
      </c>
      <c r="H27" s="31">
        <f t="shared" si="25"/>
        <v>966.30000000000018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3" t="s">
        <v>98</v>
      </c>
      <c r="C29" s="93"/>
      <c r="D29" s="93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3" t="s">
        <v>149</v>
      </c>
      <c r="C31" s="93"/>
      <c r="D31" s="93"/>
      <c r="E31" s="39">
        <f>E32+E34</f>
        <v>372314.2</v>
      </c>
      <c r="F31" s="39">
        <f t="shared" ref="F31:BL31" si="52">F32+F34</f>
        <v>0</v>
      </c>
      <c r="G31" s="39">
        <f t="shared" si="52"/>
        <v>0</v>
      </c>
      <c r="H31" s="39">
        <f t="shared" si="52"/>
        <v>372314.2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69830.600000000006</v>
      </c>
      <c r="Z31" s="39">
        <f t="shared" si="52"/>
        <v>0</v>
      </c>
      <c r="AA31" s="39">
        <f t="shared" si="52"/>
        <v>0</v>
      </c>
      <c r="AB31" s="39">
        <f t="shared" si="52"/>
        <v>69830.600000000006</v>
      </c>
      <c r="AC31" s="39">
        <f t="shared" si="52"/>
        <v>0</v>
      </c>
      <c r="AD31" s="39">
        <f t="shared" si="52"/>
        <v>62233.700000000004</v>
      </c>
      <c r="AE31" s="39">
        <f t="shared" si="52"/>
        <v>0</v>
      </c>
      <c r="AF31" s="39">
        <f t="shared" si="52"/>
        <v>0</v>
      </c>
      <c r="AG31" s="39">
        <f t="shared" si="52"/>
        <v>62233.700000000004</v>
      </c>
      <c r="AH31" s="39">
        <f t="shared" si="52"/>
        <v>0</v>
      </c>
      <c r="AI31" s="39">
        <f t="shared" si="52"/>
        <v>63829.8</v>
      </c>
      <c r="AJ31" s="39">
        <f t="shared" si="52"/>
        <v>0</v>
      </c>
      <c r="AK31" s="39">
        <f t="shared" si="52"/>
        <v>0</v>
      </c>
      <c r="AL31" s="39">
        <f t="shared" si="52"/>
        <v>63829.8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101" t="s">
        <v>134</v>
      </c>
      <c r="C32" s="102"/>
      <c r="D32" s="103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101" t="s">
        <v>137</v>
      </c>
      <c r="C34" s="102"/>
      <c r="D34" s="103"/>
      <c r="E34" s="39">
        <f>E35</f>
        <v>282182.40000000002</v>
      </c>
      <c r="F34" s="39">
        <f t="shared" ref="F34:BL34" si="66">F35</f>
        <v>0</v>
      </c>
      <c r="G34" s="39">
        <f t="shared" si="66"/>
        <v>0</v>
      </c>
      <c r="H34" s="39">
        <f t="shared" si="66"/>
        <v>282182.40000000002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51061.100000000006</v>
      </c>
      <c r="AE34" s="39">
        <f t="shared" si="66"/>
        <v>0</v>
      </c>
      <c r="AF34" s="39">
        <f t="shared" si="66"/>
        <v>0</v>
      </c>
      <c r="AG34" s="39">
        <f t="shared" si="66"/>
        <v>51061.100000000006</v>
      </c>
      <c r="AH34" s="39">
        <f t="shared" si="66"/>
        <v>0</v>
      </c>
      <c r="AI34" s="39">
        <f t="shared" si="66"/>
        <v>53104.100000000006</v>
      </c>
      <c r="AJ34" s="39">
        <f t="shared" si="66"/>
        <v>0</v>
      </c>
      <c r="AK34" s="39">
        <f t="shared" si="66"/>
        <v>0</v>
      </c>
      <c r="AL34" s="39">
        <f t="shared" si="66"/>
        <v>53104.100000000006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327</v>
      </c>
      <c r="C35" s="30" t="s">
        <v>24</v>
      </c>
      <c r="D35" s="30" t="s">
        <v>139</v>
      </c>
      <c r="E35" s="31">
        <f t="shared" ref="E35" si="67">J35+O35+T35+Y35+AD35+AI35+AN35+AS35+AX35</f>
        <v>282182.40000000002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282182.40000000002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51061.100000000006</v>
      </c>
      <c r="AE35" s="40">
        <v>0</v>
      </c>
      <c r="AF35" s="40">
        <v>0</v>
      </c>
      <c r="AG35" s="41">
        <f>63826.4-12765.3</f>
        <v>51061.100000000006</v>
      </c>
      <c r="AH35" s="40">
        <v>0</v>
      </c>
      <c r="AI35" s="33">
        <f t="shared" ref="AI35" si="74">AL35</f>
        <v>53104.100000000006</v>
      </c>
      <c r="AJ35" s="40">
        <v>0</v>
      </c>
      <c r="AK35" s="40">
        <v>0</v>
      </c>
      <c r="AL35" s="41">
        <f>66380.1-13276</f>
        <v>53104.100000000006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105" t="s">
        <v>67</v>
      </c>
      <c r="C36" s="106"/>
      <c r="D36" s="107"/>
      <c r="E36" s="39">
        <f t="shared" ref="E36:AJ36" si="80">E37+E71+E83</f>
        <v>153543.79999999999</v>
      </c>
      <c r="F36" s="39">
        <f t="shared" si="80"/>
        <v>0</v>
      </c>
      <c r="G36" s="39">
        <f t="shared" si="80"/>
        <v>85653.9</v>
      </c>
      <c r="H36" s="39">
        <f t="shared" si="80"/>
        <v>67761.899999999994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63386.5</v>
      </c>
      <c r="Z36" s="39">
        <f t="shared" si="80"/>
        <v>0</v>
      </c>
      <c r="AA36" s="39">
        <f t="shared" si="80"/>
        <v>47054.899999999994</v>
      </c>
      <c r="AB36" s="39">
        <f t="shared" si="80"/>
        <v>16331.599999999999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P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101" t="s">
        <v>152</v>
      </c>
      <c r="C37" s="102"/>
      <c r="D37" s="103"/>
      <c r="E37" s="39">
        <f t="shared" ref="E37:AJ37" si="82">SUM(E38:E70)</f>
        <v>139281.89999999997</v>
      </c>
      <c r="F37" s="39">
        <f t="shared" si="82"/>
        <v>0</v>
      </c>
      <c r="G37" s="39">
        <f t="shared" si="82"/>
        <v>85064.9</v>
      </c>
      <c r="H37" s="39">
        <f t="shared" si="82"/>
        <v>54089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63120.2</v>
      </c>
      <c r="Z37" s="39">
        <f t="shared" si="82"/>
        <v>0</v>
      </c>
      <c r="AA37" s="39">
        <f t="shared" si="82"/>
        <v>47054.899999999994</v>
      </c>
      <c r="AB37" s="39">
        <f t="shared" si="82"/>
        <v>16065.3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P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84"/>
        <v>7974.7999999999993</v>
      </c>
      <c r="F40" s="31">
        <f t="shared" si="85"/>
        <v>0</v>
      </c>
      <c r="G40" s="31">
        <f t="shared" si="86"/>
        <v>5344.7</v>
      </c>
      <c r="H40" s="31">
        <f t="shared" si="87"/>
        <v>2630.1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1300</v>
      </c>
      <c r="Z40" s="33">
        <v>0</v>
      </c>
      <c r="AA40" s="33">
        <v>0</v>
      </c>
      <c r="AB40" s="33">
        <f>6600-6600+1300</f>
        <v>1300</v>
      </c>
      <c r="AC40" s="33">
        <v>0</v>
      </c>
      <c r="AD40" s="39">
        <f t="shared" ref="AD40" si="111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253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254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255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1157.4000000000001</v>
      </c>
      <c r="Z43" s="33">
        <v>0</v>
      </c>
      <c r="AA43" s="33">
        <v>0</v>
      </c>
      <c r="AB43" s="33">
        <f>868.6+288.8</f>
        <v>1157.4000000000001</v>
      </c>
      <c r="AC43" s="33">
        <v>0</v>
      </c>
      <c r="AD43" s="39">
        <f t="shared" ref="AD43" si="137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256</v>
      </c>
      <c r="C44" s="30" t="s">
        <v>24</v>
      </c>
      <c r="D44" s="30" t="s">
        <v>275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247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281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287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342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4645.8999999999996</v>
      </c>
      <c r="Z49" s="33">
        <v>0</v>
      </c>
      <c r="AA49" s="33">
        <v>0</v>
      </c>
      <c r="AB49" s="33">
        <f>7000-2354.1</f>
        <v>4645.8999999999996</v>
      </c>
      <c r="AC49" s="33">
        <v>0</v>
      </c>
      <c r="AD49" s="39">
        <f t="shared" ref="AD49" si="212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165</v>
      </c>
      <c r="B50" s="8" t="s">
        <v>171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166</v>
      </c>
      <c r="B51" s="9" t="s">
        <v>172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9" t="s">
        <v>173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174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169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195</v>
      </c>
      <c r="B59" s="43" t="s">
        <v>206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276</v>
      </c>
      <c r="B60" s="43" t="s">
        <v>211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279</v>
      </c>
      <c r="B61" s="43" t="s">
        <v>277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282</v>
      </c>
      <c r="B62" s="43" t="s">
        <v>280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283</v>
      </c>
      <c r="B63" s="43" t="s">
        <v>284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285</v>
      </c>
      <c r="B64" s="43" t="s">
        <v>286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288</v>
      </c>
      <c r="B65" s="43" t="s">
        <v>340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311</v>
      </c>
      <c r="B66" s="43" t="s">
        <v>348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339</v>
      </c>
      <c r="B67" s="43" t="s">
        <v>349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341</v>
      </c>
      <c r="B68" s="43" t="s">
        <v>350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347</v>
      </c>
      <c r="B69" s="43" t="s">
        <v>351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99" x14ac:dyDescent="0.25">
      <c r="A70" s="28" t="s">
        <v>352</v>
      </c>
      <c r="B70" s="43" t="s">
        <v>346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159.80000000000001</v>
      </c>
      <c r="Z70" s="33">
        <v>0</v>
      </c>
      <c r="AA70" s="33">
        <v>0</v>
      </c>
      <c r="AB70" s="33">
        <v>159.80000000000001</v>
      </c>
      <c r="AC70" s="33">
        <v>0</v>
      </c>
      <c r="AD70" s="39">
        <f t="shared" ref="AD70" si="339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101" t="s">
        <v>175</v>
      </c>
      <c r="C71" s="102"/>
      <c r="D71" s="103"/>
      <c r="E71" s="39">
        <f>SUM(E72:E82)</f>
        <v>13488.7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13488.7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0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0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176</v>
      </c>
      <c r="B72" s="29" t="s">
        <v>231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177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178</v>
      </c>
      <c r="B74" s="29" t="s">
        <v>145</v>
      </c>
      <c r="C74" s="30" t="s">
        <v>24</v>
      </c>
      <c r="D74" s="30" t="s">
        <v>38</v>
      </c>
      <c r="E74" s="31">
        <f t="shared" ref="E74" si="400">J74+O74+T74+Y74+AD74+AI74+AN74+AS74+AX74</f>
        <v>723.5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723.5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ref="AD74:AD79" si="408">SUM(AE74:AH74)</f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179</v>
      </c>
      <c r="B75" s="29" t="s">
        <v>146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180</v>
      </c>
      <c r="B76" s="29" t="s">
        <v>266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181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182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183</v>
      </c>
      <c r="B79" s="29" t="s">
        <v>258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184</v>
      </c>
      <c r="B80" s="29" t="s">
        <v>259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185</v>
      </c>
      <c r="B81" s="29" t="s">
        <v>147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218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306</v>
      </c>
      <c r="B83" s="101" t="s">
        <v>305</v>
      </c>
      <c r="C83" s="102"/>
      <c r="D83" s="103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307</v>
      </c>
      <c r="B84" s="108" t="s">
        <v>312</v>
      </c>
      <c r="C84" s="109"/>
      <c r="D84" s="110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314</v>
      </c>
      <c r="B85" s="29" t="s">
        <v>313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315</v>
      </c>
      <c r="B86" s="29" t="s">
        <v>316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x14ac:dyDescent="0.25">
      <c r="A87" s="28"/>
      <c r="B87" s="70"/>
      <c r="C87" s="71"/>
      <c r="D87" s="71"/>
      <c r="E87" s="72"/>
      <c r="F87" s="72"/>
      <c r="G87" s="72"/>
      <c r="H87" s="72"/>
      <c r="I87" s="72"/>
      <c r="J87" s="73"/>
      <c r="K87" s="74"/>
      <c r="L87" s="74"/>
      <c r="M87" s="73"/>
      <c r="N87" s="74"/>
      <c r="O87" s="73"/>
      <c r="P87" s="74"/>
      <c r="Q87" s="74"/>
      <c r="R87" s="75"/>
      <c r="S87" s="74"/>
      <c r="T87" s="45"/>
      <c r="U87" s="74"/>
      <c r="V87" s="74"/>
      <c r="W87" s="74"/>
      <c r="X87" s="74"/>
      <c r="Y87" s="45"/>
      <c r="Z87" s="74"/>
      <c r="AA87" s="74"/>
      <c r="AB87" s="74"/>
      <c r="AC87" s="74"/>
      <c r="AD87" s="45"/>
      <c r="AE87" s="74"/>
      <c r="AF87" s="74"/>
      <c r="AG87" s="74"/>
      <c r="AH87" s="74"/>
      <c r="AI87" s="45"/>
      <c r="AJ87" s="74"/>
      <c r="AK87" s="74"/>
      <c r="AL87" s="74"/>
      <c r="AM87" s="74"/>
      <c r="AN87" s="45"/>
      <c r="AO87" s="74"/>
      <c r="AP87" s="74"/>
      <c r="AQ87" s="74"/>
      <c r="AR87" s="74"/>
      <c r="AS87" s="45"/>
      <c r="AT87" s="74"/>
      <c r="AU87" s="74"/>
      <c r="AV87" s="74"/>
      <c r="AW87" s="74"/>
      <c r="AX87" s="45"/>
      <c r="AY87" s="74"/>
      <c r="AZ87" s="74"/>
      <c r="BA87" s="74"/>
      <c r="BB87" s="74"/>
      <c r="BC87" s="45"/>
      <c r="BD87" s="74"/>
      <c r="BE87" s="74"/>
      <c r="BF87" s="74"/>
      <c r="BG87" s="74"/>
      <c r="BH87" s="45"/>
      <c r="BI87" s="74"/>
      <c r="BJ87" s="74"/>
      <c r="BK87" s="74"/>
      <c r="BL87" s="74"/>
    </row>
    <row r="88" spans="1:64" ht="69" customHeight="1" x14ac:dyDescent="0.25">
      <c r="A88" s="28" t="s">
        <v>69</v>
      </c>
      <c r="B88" s="104" t="s">
        <v>92</v>
      </c>
      <c r="C88" s="104"/>
      <c r="D88" s="104"/>
      <c r="E88" s="45">
        <f>SUM(E89:E102)</f>
        <v>52123.4</v>
      </c>
      <c r="F88" s="45">
        <f t="shared" ref="F88:BL88" si="500">SUM(F89:F102)</f>
        <v>0</v>
      </c>
      <c r="G88" s="45">
        <f t="shared" si="500"/>
        <v>0</v>
      </c>
      <c r="H88" s="45">
        <f t="shared" si="500"/>
        <v>52123.4</v>
      </c>
      <c r="I88" s="45">
        <f t="shared" si="500"/>
        <v>0</v>
      </c>
      <c r="J88" s="45">
        <f t="shared" si="500"/>
        <v>2503.2000000000007</v>
      </c>
      <c r="K88" s="45">
        <f t="shared" si="500"/>
        <v>0</v>
      </c>
      <c r="L88" s="45">
        <f t="shared" si="500"/>
        <v>0</v>
      </c>
      <c r="M88" s="45">
        <f t="shared" si="500"/>
        <v>2503.2000000000007</v>
      </c>
      <c r="N88" s="45">
        <f t="shared" si="500"/>
        <v>0</v>
      </c>
      <c r="O88" s="45">
        <f t="shared" si="500"/>
        <v>2804.0999999999995</v>
      </c>
      <c r="P88" s="45">
        <f t="shared" si="500"/>
        <v>0</v>
      </c>
      <c r="Q88" s="45">
        <f t="shared" si="500"/>
        <v>0</v>
      </c>
      <c r="R88" s="45">
        <f t="shared" si="500"/>
        <v>2804.0999999999995</v>
      </c>
      <c r="S88" s="45">
        <f t="shared" si="500"/>
        <v>0</v>
      </c>
      <c r="T88" s="45">
        <f t="shared" si="500"/>
        <v>4326.2</v>
      </c>
      <c r="U88" s="45">
        <f t="shared" si="500"/>
        <v>0</v>
      </c>
      <c r="V88" s="45">
        <f t="shared" si="500"/>
        <v>0</v>
      </c>
      <c r="W88" s="45">
        <f t="shared" si="500"/>
        <v>4326.2</v>
      </c>
      <c r="X88" s="45">
        <f t="shared" si="500"/>
        <v>0</v>
      </c>
      <c r="Y88" s="45">
        <f t="shared" si="500"/>
        <v>4956</v>
      </c>
      <c r="Z88" s="45">
        <f t="shared" si="500"/>
        <v>0</v>
      </c>
      <c r="AA88" s="45">
        <f t="shared" si="500"/>
        <v>0</v>
      </c>
      <c r="AB88" s="45">
        <f t="shared" si="500"/>
        <v>4956</v>
      </c>
      <c r="AC88" s="45">
        <f t="shared" si="500"/>
        <v>0</v>
      </c>
      <c r="AD88" s="45">
        <f t="shared" si="500"/>
        <v>5184.3</v>
      </c>
      <c r="AE88" s="45">
        <f t="shared" si="500"/>
        <v>0</v>
      </c>
      <c r="AF88" s="45">
        <f t="shared" si="500"/>
        <v>0</v>
      </c>
      <c r="AG88" s="45">
        <f t="shared" si="500"/>
        <v>5184.3</v>
      </c>
      <c r="AH88" s="45">
        <f t="shared" si="500"/>
        <v>0</v>
      </c>
      <c r="AI88" s="45">
        <f t="shared" si="500"/>
        <v>5391.6</v>
      </c>
      <c r="AJ88" s="45">
        <f t="shared" si="500"/>
        <v>0</v>
      </c>
      <c r="AK88" s="45">
        <f t="shared" si="500"/>
        <v>0</v>
      </c>
      <c r="AL88" s="45">
        <f t="shared" si="500"/>
        <v>5391.6</v>
      </c>
      <c r="AM88" s="45">
        <f t="shared" si="500"/>
        <v>0</v>
      </c>
      <c r="AN88" s="45">
        <f t="shared" si="500"/>
        <v>5391.6</v>
      </c>
      <c r="AO88" s="45">
        <f t="shared" si="500"/>
        <v>0</v>
      </c>
      <c r="AP88" s="45">
        <f t="shared" si="500"/>
        <v>0</v>
      </c>
      <c r="AQ88" s="45">
        <f t="shared" si="500"/>
        <v>5391.6</v>
      </c>
      <c r="AR88" s="45">
        <f t="shared" si="500"/>
        <v>0</v>
      </c>
      <c r="AS88" s="45">
        <f t="shared" si="500"/>
        <v>5391.6</v>
      </c>
      <c r="AT88" s="45">
        <f t="shared" si="500"/>
        <v>0</v>
      </c>
      <c r="AU88" s="45">
        <f t="shared" si="500"/>
        <v>0</v>
      </c>
      <c r="AV88" s="45">
        <f t="shared" si="500"/>
        <v>5391.6</v>
      </c>
      <c r="AW88" s="45">
        <f t="shared" si="500"/>
        <v>0</v>
      </c>
      <c r="AX88" s="45">
        <f t="shared" si="500"/>
        <v>5391.6</v>
      </c>
      <c r="AY88" s="45">
        <f t="shared" si="500"/>
        <v>0</v>
      </c>
      <c r="AZ88" s="45">
        <f t="shared" si="500"/>
        <v>0</v>
      </c>
      <c r="BA88" s="45">
        <f t="shared" si="500"/>
        <v>5391.6</v>
      </c>
      <c r="BB88" s="45">
        <f t="shared" si="500"/>
        <v>0</v>
      </c>
      <c r="BC88" s="45">
        <f t="shared" si="500"/>
        <v>5391.6</v>
      </c>
      <c r="BD88" s="45">
        <f t="shared" si="500"/>
        <v>0</v>
      </c>
      <c r="BE88" s="45">
        <f t="shared" si="500"/>
        <v>0</v>
      </c>
      <c r="BF88" s="45">
        <f t="shared" si="500"/>
        <v>5391.6</v>
      </c>
      <c r="BG88" s="45">
        <f t="shared" si="500"/>
        <v>0</v>
      </c>
      <c r="BH88" s="45">
        <f t="shared" si="500"/>
        <v>5391.6</v>
      </c>
      <c r="BI88" s="45">
        <f t="shared" si="500"/>
        <v>0</v>
      </c>
      <c r="BJ88" s="45">
        <f t="shared" si="500"/>
        <v>0</v>
      </c>
      <c r="BK88" s="45">
        <f t="shared" si="500"/>
        <v>5391.6</v>
      </c>
      <c r="BL88" s="45">
        <f t="shared" si="500"/>
        <v>0</v>
      </c>
    </row>
    <row r="89" spans="1:64" ht="49.5" x14ac:dyDescent="0.25">
      <c r="A89" s="28" t="s">
        <v>70</v>
      </c>
      <c r="B89" s="29" t="s">
        <v>248</v>
      </c>
      <c r="C89" s="30" t="s">
        <v>24</v>
      </c>
      <c r="D89" s="30" t="s">
        <v>38</v>
      </c>
      <c r="E89" s="31">
        <f>J89+O89+T89+Y89+AD89+AI89+AN89+AS89+AX89+BC89+BH89</f>
        <v>6246.5</v>
      </c>
      <c r="F89" s="31">
        <f t="shared" ref="F89" si="501">K89+P89+U89+Z89+AE89+AJ89+AO89+AT89+AY89</f>
        <v>0</v>
      </c>
      <c r="G89" s="31">
        <f t="shared" ref="G89" si="502">L89+Q89+V89+AA89+AF89+AK89+AP89+AU89+AZ89</f>
        <v>0</v>
      </c>
      <c r="H89" s="31">
        <f>M89+R89+W89+AB89+AG89+AL89+AQ89+AV89+BA89+BF89+BK89</f>
        <v>6246.5</v>
      </c>
      <c r="I89" s="31">
        <f t="shared" ref="I89" si="503">N89+S89+X89+AC89+AH89+AM89+AR89+AW89+BB89</f>
        <v>0</v>
      </c>
      <c r="J89" s="32">
        <f t="shared" ref="J89:J96" si="504">M89</f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>SUM(AF89:AH89)</f>
        <v>651.9</v>
      </c>
      <c r="AE89" s="40">
        <v>0</v>
      </c>
      <c r="AF89" s="40">
        <v>0</v>
      </c>
      <c r="AG89" s="41">
        <v>651.9</v>
      </c>
      <c r="AH89" s="40">
        <v>0</v>
      </c>
      <c r="AI89" s="40">
        <f>SUM(AK89:AM89)</f>
        <v>678</v>
      </c>
      <c r="AJ89" s="40">
        <v>0</v>
      </c>
      <c r="AK89" s="40">
        <v>0</v>
      </c>
      <c r="AL89" s="41">
        <v>678</v>
      </c>
      <c r="AM89" s="40">
        <v>0</v>
      </c>
      <c r="AN89" s="40">
        <f>SUM(AP89:AR89)</f>
        <v>678</v>
      </c>
      <c r="AO89" s="40">
        <v>0</v>
      </c>
      <c r="AP89" s="40">
        <v>0</v>
      </c>
      <c r="AQ89" s="41">
        <v>678</v>
      </c>
      <c r="AR89" s="40">
        <v>0</v>
      </c>
      <c r="AS89" s="40">
        <f>SUM(AU89:AW89)</f>
        <v>678</v>
      </c>
      <c r="AT89" s="40">
        <v>0</v>
      </c>
      <c r="AU89" s="40">
        <v>0</v>
      </c>
      <c r="AV89" s="41">
        <v>678</v>
      </c>
      <c r="AW89" s="40">
        <v>0</v>
      </c>
      <c r="AX89" s="40">
        <f>SUM(AZ89:BB89)</f>
        <v>678</v>
      </c>
      <c r="AY89" s="40">
        <v>0</v>
      </c>
      <c r="AZ89" s="40">
        <v>0</v>
      </c>
      <c r="BA89" s="41">
        <v>678</v>
      </c>
      <c r="BB89" s="40">
        <v>0</v>
      </c>
      <c r="BC89" s="40">
        <f>SUM(BE89:BG89)</f>
        <v>678</v>
      </c>
      <c r="BD89" s="40">
        <v>0</v>
      </c>
      <c r="BE89" s="40">
        <v>0</v>
      </c>
      <c r="BF89" s="41">
        <v>678</v>
      </c>
      <c r="BG89" s="40">
        <v>0</v>
      </c>
      <c r="BH89" s="40">
        <f>SUM(BJ89:BL89)</f>
        <v>678</v>
      </c>
      <c r="BI89" s="40">
        <v>0</v>
      </c>
      <c r="BJ89" s="40">
        <v>0</v>
      </c>
      <c r="BK89" s="41">
        <v>678</v>
      </c>
      <c r="BL89" s="40">
        <v>0</v>
      </c>
    </row>
    <row r="90" spans="1:64" ht="49.5" x14ac:dyDescent="0.25">
      <c r="A90" s="28" t="s">
        <v>71</v>
      </c>
      <c r="B90" s="29" t="s">
        <v>257</v>
      </c>
      <c r="C90" s="30" t="s">
        <v>24</v>
      </c>
      <c r="D90" s="30" t="s">
        <v>38</v>
      </c>
      <c r="E90" s="31">
        <f t="shared" ref="E90:E97" si="505">J90+O90+T90+Y90+AD90+AI90+AN90+AS90+AX90+BC90+BH90</f>
        <v>4020.7000000000003</v>
      </c>
      <c r="F90" s="31">
        <f t="shared" ref="F90:F94" si="506">K90+P90+U90+Z90+AE90+AJ90+AO90+AT90+AY90</f>
        <v>0</v>
      </c>
      <c r="G90" s="31">
        <f t="shared" ref="G90:G94" si="507">L90+Q90+V90+AA90+AF90+AK90+AP90+AU90+AZ90</f>
        <v>0</v>
      </c>
      <c r="H90" s="31">
        <f t="shared" ref="H90:H97" si="508">M90+R90+W90+AB90+AG90+AL90+AQ90+AV90+BA90+BF90+BK90</f>
        <v>4020.7000000000003</v>
      </c>
      <c r="I90" s="31">
        <f t="shared" ref="I90:I94" si="509">N90+S90+X90+AC90+AH90+AM90+AR90+AW90+BB90</f>
        <v>0</v>
      </c>
      <c r="J90" s="32">
        <f t="shared" si="504"/>
        <v>275.7</v>
      </c>
      <c r="K90" s="40">
        <v>0</v>
      </c>
      <c r="L90" s="40">
        <v>0</v>
      </c>
      <c r="M90" s="32">
        <v>275.7</v>
      </c>
      <c r="N90" s="40">
        <v>0</v>
      </c>
      <c r="O90" s="40">
        <f t="shared" ref="O90:O97" si="510">SUM(Q90:S90)</f>
        <v>352.9</v>
      </c>
      <c r="P90" s="40">
        <v>0</v>
      </c>
      <c r="Q90" s="40">
        <v>0</v>
      </c>
      <c r="R90" s="41">
        <v>352.9</v>
      </c>
      <c r="S90" s="40">
        <v>0</v>
      </c>
      <c r="T90" s="40">
        <f t="shared" ref="T90:T97" si="511">SUM(V90:X90)</f>
        <v>339.1</v>
      </c>
      <c r="U90" s="40">
        <v>0</v>
      </c>
      <c r="V90" s="40">
        <v>0</v>
      </c>
      <c r="W90" s="41">
        <v>339.1</v>
      </c>
      <c r="X90" s="40">
        <v>0</v>
      </c>
      <c r="Y90" s="40">
        <f t="shared" ref="Y90:Y97" si="512">SUM(AA90:AC90)</f>
        <v>356.1</v>
      </c>
      <c r="Z90" s="40">
        <v>0</v>
      </c>
      <c r="AA90" s="40">
        <v>0</v>
      </c>
      <c r="AB90" s="41">
        <v>356.1</v>
      </c>
      <c r="AC90" s="40">
        <v>0</v>
      </c>
      <c r="AD90" s="40">
        <f t="shared" ref="AD90:AD97" si="513">SUM(AF90:AH90)</f>
        <v>372.5</v>
      </c>
      <c r="AE90" s="40">
        <v>0</v>
      </c>
      <c r="AF90" s="40">
        <v>0</v>
      </c>
      <c r="AG90" s="41">
        <v>372.5</v>
      </c>
      <c r="AH90" s="40">
        <v>0</v>
      </c>
      <c r="AI90" s="40">
        <f t="shared" ref="AI90:AI97" si="514">SUM(AK90:AM90)</f>
        <v>387.4</v>
      </c>
      <c r="AJ90" s="40">
        <v>0</v>
      </c>
      <c r="AK90" s="40">
        <v>0</v>
      </c>
      <c r="AL90" s="41">
        <v>387.4</v>
      </c>
      <c r="AM90" s="40">
        <v>0</v>
      </c>
      <c r="AN90" s="40">
        <f t="shared" ref="AN90:AN97" si="515">SUM(AP90:AR90)</f>
        <v>387.4</v>
      </c>
      <c r="AO90" s="40">
        <v>0</v>
      </c>
      <c r="AP90" s="40">
        <v>0</v>
      </c>
      <c r="AQ90" s="41">
        <v>387.4</v>
      </c>
      <c r="AR90" s="40">
        <v>0</v>
      </c>
      <c r="AS90" s="40">
        <f t="shared" ref="AS90:AS97" si="516">SUM(AU90:AW90)</f>
        <v>387.4</v>
      </c>
      <c r="AT90" s="40">
        <v>0</v>
      </c>
      <c r="AU90" s="40">
        <v>0</v>
      </c>
      <c r="AV90" s="41">
        <v>387.4</v>
      </c>
      <c r="AW90" s="40">
        <v>0</v>
      </c>
      <c r="AX90" s="40">
        <f t="shared" ref="AX90:AX97" si="517">SUM(AZ90:BB90)</f>
        <v>387.4</v>
      </c>
      <c r="AY90" s="40">
        <v>0</v>
      </c>
      <c r="AZ90" s="40">
        <v>0</v>
      </c>
      <c r="BA90" s="41">
        <v>387.4</v>
      </c>
      <c r="BB90" s="40">
        <v>0</v>
      </c>
      <c r="BC90" s="40">
        <f t="shared" ref="BC90:BC97" si="518">SUM(BE90:BG90)</f>
        <v>387.4</v>
      </c>
      <c r="BD90" s="40">
        <v>0</v>
      </c>
      <c r="BE90" s="40">
        <v>0</v>
      </c>
      <c r="BF90" s="41">
        <v>387.4</v>
      </c>
      <c r="BG90" s="40">
        <v>0</v>
      </c>
      <c r="BH90" s="40">
        <f t="shared" ref="BH90:BH97" si="519">SUM(BJ90:BL90)</f>
        <v>387.4</v>
      </c>
      <c r="BI90" s="40">
        <v>0</v>
      </c>
      <c r="BJ90" s="40">
        <v>0</v>
      </c>
      <c r="BK90" s="41">
        <v>387.4</v>
      </c>
      <c r="BL90" s="40">
        <v>0</v>
      </c>
    </row>
    <row r="91" spans="1:64" ht="49.5" x14ac:dyDescent="0.25">
      <c r="A91" s="28" t="s">
        <v>72</v>
      </c>
      <c r="B91" s="29" t="s">
        <v>260</v>
      </c>
      <c r="C91" s="30" t="s">
        <v>24</v>
      </c>
      <c r="D91" s="30" t="s">
        <v>38</v>
      </c>
      <c r="E91" s="31">
        <f t="shared" ref="E91" si="520">J91+O91+T91+Y91+AD91+AI91+AN91+AS91+AX91+BC91+BH91</f>
        <v>3042.8000000000006</v>
      </c>
      <c r="F91" s="31">
        <f t="shared" ref="F91" si="521">K91+P91+U91+Z91+AE91+AJ91+AO91+AT91+AY91</f>
        <v>0</v>
      </c>
      <c r="G91" s="31">
        <f t="shared" ref="G91" si="522">L91+Q91+V91+AA91+AF91+AK91+AP91+AU91+AZ91</f>
        <v>0</v>
      </c>
      <c r="H91" s="31">
        <f t="shared" ref="H91" si="523">M91+R91+W91+AB91+AG91+AL91+AQ91+AV91+BA91+BF91+BK91</f>
        <v>3042.8000000000006</v>
      </c>
      <c r="I91" s="31"/>
      <c r="J91" s="32">
        <f t="shared" ref="J91" si="524">M91</f>
        <v>0</v>
      </c>
      <c r="K91" s="40">
        <v>0</v>
      </c>
      <c r="L91" s="40">
        <v>0</v>
      </c>
      <c r="M91" s="32">
        <v>0</v>
      </c>
      <c r="N91" s="40"/>
      <c r="O91" s="40">
        <f t="shared" ref="O91" si="525">SUM(Q91:S91)</f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ref="T91" si="526">SUM(V91:X91)</f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ref="Y91" si="527">SUM(AA91:AC91)</f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ref="AD91" si="528">SUM(AF91:AH91)</f>
        <v>310.5</v>
      </c>
      <c r="AE91" s="40">
        <v>0</v>
      </c>
      <c r="AF91" s="40">
        <v>0</v>
      </c>
      <c r="AG91" s="41">
        <v>310.5</v>
      </c>
      <c r="AH91" s="40">
        <v>0</v>
      </c>
      <c r="AI91" s="40">
        <f t="shared" ref="AI91" si="529">SUM(AK91:AM91)</f>
        <v>322.89999999999998</v>
      </c>
      <c r="AJ91" s="40">
        <v>0</v>
      </c>
      <c r="AK91" s="40">
        <v>0</v>
      </c>
      <c r="AL91" s="41">
        <v>322.89999999999998</v>
      </c>
      <c r="AM91" s="40">
        <v>0</v>
      </c>
      <c r="AN91" s="40">
        <f t="shared" ref="AN91" si="530">SUM(AP91:AR91)</f>
        <v>322.89999999999998</v>
      </c>
      <c r="AO91" s="40">
        <v>0</v>
      </c>
      <c r="AP91" s="40">
        <v>0</v>
      </c>
      <c r="AQ91" s="41">
        <v>322.89999999999998</v>
      </c>
      <c r="AR91" s="40">
        <v>0</v>
      </c>
      <c r="AS91" s="40">
        <f t="shared" ref="AS91" si="531">SUM(AU91:AW91)</f>
        <v>322.89999999999998</v>
      </c>
      <c r="AT91" s="40">
        <v>0</v>
      </c>
      <c r="AU91" s="40">
        <v>0</v>
      </c>
      <c r="AV91" s="41">
        <v>322.89999999999998</v>
      </c>
      <c r="AW91" s="40">
        <v>0</v>
      </c>
      <c r="AX91" s="40">
        <f t="shared" ref="AX91" si="532">SUM(AZ91:BB91)</f>
        <v>322.89999999999998</v>
      </c>
      <c r="AY91" s="40">
        <v>0</v>
      </c>
      <c r="AZ91" s="40">
        <v>0</v>
      </c>
      <c r="BA91" s="41">
        <v>322.89999999999998</v>
      </c>
      <c r="BB91" s="40">
        <v>0</v>
      </c>
      <c r="BC91" s="40">
        <f t="shared" ref="BC91" si="533">SUM(BE91:BG91)</f>
        <v>322.89999999999998</v>
      </c>
      <c r="BD91" s="40">
        <v>0</v>
      </c>
      <c r="BE91" s="40">
        <v>0</v>
      </c>
      <c r="BF91" s="41">
        <v>322.89999999999998</v>
      </c>
      <c r="BG91" s="40">
        <v>0</v>
      </c>
      <c r="BH91" s="40">
        <f t="shared" ref="BH91" si="534">SUM(BJ91:BL91)</f>
        <v>322.89999999999998</v>
      </c>
      <c r="BI91" s="40">
        <v>0</v>
      </c>
      <c r="BJ91" s="40">
        <v>0</v>
      </c>
      <c r="BK91" s="41">
        <v>322.89999999999998</v>
      </c>
      <c r="BL91" s="40">
        <v>0</v>
      </c>
    </row>
    <row r="92" spans="1:64" ht="49.5" x14ac:dyDescent="0.25">
      <c r="A92" s="28" t="s">
        <v>73</v>
      </c>
      <c r="B92" s="29" t="s">
        <v>249</v>
      </c>
      <c r="C92" s="30" t="s">
        <v>24</v>
      </c>
      <c r="D92" s="30" t="s">
        <v>38</v>
      </c>
      <c r="E92" s="31">
        <f t="shared" si="505"/>
        <v>5745.3000000000011</v>
      </c>
      <c r="F92" s="31">
        <f t="shared" si="506"/>
        <v>0</v>
      </c>
      <c r="G92" s="31">
        <f t="shared" si="507"/>
        <v>0</v>
      </c>
      <c r="H92" s="31">
        <f t="shared" si="508"/>
        <v>5745.3000000000011</v>
      </c>
      <c r="I92" s="31">
        <f t="shared" si="509"/>
        <v>0</v>
      </c>
      <c r="J92" s="32">
        <f t="shared" si="504"/>
        <v>698.3</v>
      </c>
      <c r="K92" s="40">
        <v>0</v>
      </c>
      <c r="L92" s="40">
        <v>0</v>
      </c>
      <c r="M92" s="32">
        <v>698.3</v>
      </c>
      <c r="N92" s="40">
        <v>0</v>
      </c>
      <c r="O92" s="40">
        <f t="shared" si="510"/>
        <v>458.2</v>
      </c>
      <c r="P92" s="40">
        <v>0</v>
      </c>
      <c r="Q92" s="40">
        <v>0</v>
      </c>
      <c r="R92" s="41">
        <v>458.2</v>
      </c>
      <c r="S92" s="40">
        <v>0</v>
      </c>
      <c r="T92" s="40">
        <f t="shared" si="511"/>
        <v>391.5</v>
      </c>
      <c r="U92" s="40">
        <v>0</v>
      </c>
      <c r="V92" s="40">
        <v>0</v>
      </c>
      <c r="W92" s="41">
        <v>391.5</v>
      </c>
      <c r="X92" s="40">
        <v>0</v>
      </c>
      <c r="Y92" s="40">
        <f t="shared" si="512"/>
        <v>489.6</v>
      </c>
      <c r="Z92" s="40">
        <v>0</v>
      </c>
      <c r="AA92" s="40">
        <v>0</v>
      </c>
      <c r="AB92" s="41">
        <v>489.6</v>
      </c>
      <c r="AC92" s="40">
        <v>0</v>
      </c>
      <c r="AD92" s="40">
        <f t="shared" si="513"/>
        <v>512.1</v>
      </c>
      <c r="AE92" s="40">
        <v>0</v>
      </c>
      <c r="AF92" s="40">
        <v>0</v>
      </c>
      <c r="AG92" s="41">
        <v>512.1</v>
      </c>
      <c r="AH92" s="40">
        <v>0</v>
      </c>
      <c r="AI92" s="40">
        <f t="shared" si="514"/>
        <v>532.6</v>
      </c>
      <c r="AJ92" s="40">
        <v>0</v>
      </c>
      <c r="AK92" s="40">
        <v>0</v>
      </c>
      <c r="AL92" s="41">
        <v>532.6</v>
      </c>
      <c r="AM92" s="40">
        <v>0</v>
      </c>
      <c r="AN92" s="40">
        <f t="shared" si="515"/>
        <v>532.6</v>
      </c>
      <c r="AO92" s="40">
        <v>0</v>
      </c>
      <c r="AP92" s="40">
        <v>0</v>
      </c>
      <c r="AQ92" s="41">
        <v>532.6</v>
      </c>
      <c r="AR92" s="40">
        <v>0</v>
      </c>
      <c r="AS92" s="40">
        <f t="shared" si="516"/>
        <v>532.6</v>
      </c>
      <c r="AT92" s="40">
        <v>0</v>
      </c>
      <c r="AU92" s="40">
        <v>0</v>
      </c>
      <c r="AV92" s="41">
        <v>532.6</v>
      </c>
      <c r="AW92" s="40">
        <v>0</v>
      </c>
      <c r="AX92" s="40">
        <f t="shared" si="517"/>
        <v>532.6</v>
      </c>
      <c r="AY92" s="40">
        <v>0</v>
      </c>
      <c r="AZ92" s="40">
        <v>0</v>
      </c>
      <c r="BA92" s="41">
        <v>532.6</v>
      </c>
      <c r="BB92" s="40">
        <v>0</v>
      </c>
      <c r="BC92" s="40">
        <f t="shared" si="518"/>
        <v>532.6</v>
      </c>
      <c r="BD92" s="40">
        <v>0</v>
      </c>
      <c r="BE92" s="40">
        <v>0</v>
      </c>
      <c r="BF92" s="41">
        <v>532.6</v>
      </c>
      <c r="BG92" s="40">
        <v>0</v>
      </c>
      <c r="BH92" s="40">
        <f t="shared" si="519"/>
        <v>532.6</v>
      </c>
      <c r="BI92" s="40">
        <v>0</v>
      </c>
      <c r="BJ92" s="40">
        <v>0</v>
      </c>
      <c r="BK92" s="41">
        <v>532.6</v>
      </c>
      <c r="BL92" s="40">
        <v>0</v>
      </c>
    </row>
    <row r="93" spans="1:64" ht="49.5" x14ac:dyDescent="0.25">
      <c r="A93" s="28" t="s">
        <v>74</v>
      </c>
      <c r="B93" s="29" t="s">
        <v>250</v>
      </c>
      <c r="C93" s="30" t="s">
        <v>24</v>
      </c>
      <c r="D93" s="30" t="s">
        <v>38</v>
      </c>
      <c r="E93" s="31">
        <f t="shared" si="505"/>
        <v>7399.0999999999985</v>
      </c>
      <c r="F93" s="31">
        <f t="shared" si="506"/>
        <v>0</v>
      </c>
      <c r="G93" s="31">
        <f t="shared" si="507"/>
        <v>0</v>
      </c>
      <c r="H93" s="31">
        <f t="shared" si="508"/>
        <v>7399.0999999999985</v>
      </c>
      <c r="I93" s="31">
        <f t="shared" si="509"/>
        <v>0</v>
      </c>
      <c r="J93" s="32">
        <f t="shared" si="504"/>
        <v>1010.7</v>
      </c>
      <c r="K93" s="40">
        <v>0</v>
      </c>
      <c r="L93" s="40">
        <v>0</v>
      </c>
      <c r="M93" s="32">
        <f>403+607.7</f>
        <v>1010.7</v>
      </c>
      <c r="N93" s="40">
        <v>0</v>
      </c>
      <c r="O93" s="40">
        <f t="shared" si="510"/>
        <v>508.2</v>
      </c>
      <c r="P93" s="40">
        <v>0</v>
      </c>
      <c r="Q93" s="40">
        <v>0</v>
      </c>
      <c r="R93" s="41">
        <v>508.2</v>
      </c>
      <c r="S93" s="40">
        <v>0</v>
      </c>
      <c r="T93" s="40">
        <f t="shared" si="511"/>
        <v>664</v>
      </c>
      <c r="U93" s="40">
        <v>0</v>
      </c>
      <c r="V93" s="40">
        <v>0</v>
      </c>
      <c r="W93" s="41">
        <f>579.3+84.7</f>
        <v>664</v>
      </c>
      <c r="X93" s="40">
        <v>0</v>
      </c>
      <c r="Y93" s="40">
        <f t="shared" si="512"/>
        <v>608.4</v>
      </c>
      <c r="Z93" s="40">
        <v>0</v>
      </c>
      <c r="AA93" s="40">
        <v>0</v>
      </c>
      <c r="AB93" s="41">
        <v>608.4</v>
      </c>
      <c r="AC93" s="40">
        <v>0</v>
      </c>
      <c r="AD93" s="40">
        <f t="shared" si="513"/>
        <v>636.4</v>
      </c>
      <c r="AE93" s="40">
        <v>0</v>
      </c>
      <c r="AF93" s="40">
        <v>0</v>
      </c>
      <c r="AG93" s="41">
        <v>636.4</v>
      </c>
      <c r="AH93" s="40">
        <v>0</v>
      </c>
      <c r="AI93" s="40">
        <f t="shared" si="514"/>
        <v>661.9</v>
      </c>
      <c r="AJ93" s="40">
        <v>0</v>
      </c>
      <c r="AK93" s="40">
        <v>0</v>
      </c>
      <c r="AL93" s="41">
        <v>661.9</v>
      </c>
      <c r="AM93" s="40">
        <v>0</v>
      </c>
      <c r="AN93" s="40">
        <f t="shared" si="515"/>
        <v>661.9</v>
      </c>
      <c r="AO93" s="40">
        <v>0</v>
      </c>
      <c r="AP93" s="40">
        <v>0</v>
      </c>
      <c r="AQ93" s="41">
        <v>661.9</v>
      </c>
      <c r="AR93" s="40">
        <v>0</v>
      </c>
      <c r="AS93" s="40">
        <f t="shared" si="516"/>
        <v>661.9</v>
      </c>
      <c r="AT93" s="40">
        <v>0</v>
      </c>
      <c r="AU93" s="40">
        <v>0</v>
      </c>
      <c r="AV93" s="41">
        <v>661.9</v>
      </c>
      <c r="AW93" s="40">
        <v>0</v>
      </c>
      <c r="AX93" s="40">
        <f t="shared" si="517"/>
        <v>661.9</v>
      </c>
      <c r="AY93" s="40">
        <v>0</v>
      </c>
      <c r="AZ93" s="40">
        <v>0</v>
      </c>
      <c r="BA93" s="41">
        <v>661.9</v>
      </c>
      <c r="BB93" s="40">
        <v>0</v>
      </c>
      <c r="BC93" s="40">
        <f t="shared" si="518"/>
        <v>661.9</v>
      </c>
      <c r="BD93" s="40">
        <v>0</v>
      </c>
      <c r="BE93" s="40">
        <v>0</v>
      </c>
      <c r="BF93" s="41">
        <v>661.9</v>
      </c>
      <c r="BG93" s="40">
        <v>0</v>
      </c>
      <c r="BH93" s="40">
        <f t="shared" si="519"/>
        <v>661.9</v>
      </c>
      <c r="BI93" s="40">
        <v>0</v>
      </c>
      <c r="BJ93" s="40">
        <v>0</v>
      </c>
      <c r="BK93" s="41">
        <v>661.9</v>
      </c>
      <c r="BL93" s="40">
        <v>0</v>
      </c>
    </row>
    <row r="94" spans="1:64" ht="49.5" x14ac:dyDescent="0.25">
      <c r="A94" s="28" t="s">
        <v>75</v>
      </c>
      <c r="B94" s="29" t="s">
        <v>261</v>
      </c>
      <c r="C94" s="30" t="s">
        <v>24</v>
      </c>
      <c r="D94" s="30" t="s">
        <v>38</v>
      </c>
      <c r="E94" s="31">
        <f t="shared" si="505"/>
        <v>4928.7000000000007</v>
      </c>
      <c r="F94" s="31">
        <f t="shared" si="506"/>
        <v>0</v>
      </c>
      <c r="G94" s="31">
        <f t="shared" si="507"/>
        <v>0</v>
      </c>
      <c r="H94" s="31">
        <f t="shared" si="508"/>
        <v>4928.7000000000007</v>
      </c>
      <c r="I94" s="31">
        <f t="shared" si="509"/>
        <v>0</v>
      </c>
      <c r="J94" s="32">
        <f t="shared" si="504"/>
        <v>68</v>
      </c>
      <c r="K94" s="40">
        <v>0</v>
      </c>
      <c r="L94" s="40">
        <v>0</v>
      </c>
      <c r="M94" s="32">
        <v>68</v>
      </c>
      <c r="N94" s="40">
        <v>0</v>
      </c>
      <c r="O94" s="40">
        <f t="shared" si="510"/>
        <v>465.8</v>
      </c>
      <c r="P94" s="40">
        <v>0</v>
      </c>
      <c r="Q94" s="40">
        <v>0</v>
      </c>
      <c r="R94" s="41">
        <v>465.8</v>
      </c>
      <c r="S94" s="40">
        <v>0</v>
      </c>
      <c r="T94" s="40">
        <f t="shared" si="511"/>
        <v>452.1</v>
      </c>
      <c r="U94" s="40">
        <v>0</v>
      </c>
      <c r="V94" s="40">
        <v>0</v>
      </c>
      <c r="W94" s="41">
        <v>452.1</v>
      </c>
      <c r="X94" s="40">
        <v>0</v>
      </c>
      <c r="Y94" s="40">
        <f t="shared" si="512"/>
        <v>459.9</v>
      </c>
      <c r="Z94" s="40">
        <v>0</v>
      </c>
      <c r="AA94" s="40">
        <v>0</v>
      </c>
      <c r="AB94" s="41">
        <v>459.9</v>
      </c>
      <c r="AC94" s="40">
        <v>0</v>
      </c>
      <c r="AD94" s="40">
        <f t="shared" si="513"/>
        <v>481.1</v>
      </c>
      <c r="AE94" s="40">
        <v>0</v>
      </c>
      <c r="AF94" s="40">
        <v>0</v>
      </c>
      <c r="AG94" s="41">
        <v>481.1</v>
      </c>
      <c r="AH94" s="40">
        <v>0</v>
      </c>
      <c r="AI94" s="40">
        <f t="shared" si="514"/>
        <v>500.3</v>
      </c>
      <c r="AJ94" s="40">
        <v>0</v>
      </c>
      <c r="AK94" s="40">
        <v>0</v>
      </c>
      <c r="AL94" s="41">
        <v>500.3</v>
      </c>
      <c r="AM94" s="40">
        <v>0</v>
      </c>
      <c r="AN94" s="40">
        <f t="shared" si="515"/>
        <v>500.3</v>
      </c>
      <c r="AO94" s="40">
        <v>0</v>
      </c>
      <c r="AP94" s="40">
        <v>0</v>
      </c>
      <c r="AQ94" s="41">
        <v>500.3</v>
      </c>
      <c r="AR94" s="40">
        <v>0</v>
      </c>
      <c r="AS94" s="40">
        <f t="shared" si="516"/>
        <v>500.3</v>
      </c>
      <c r="AT94" s="40">
        <v>0</v>
      </c>
      <c r="AU94" s="40">
        <v>0</v>
      </c>
      <c r="AV94" s="41">
        <v>500.3</v>
      </c>
      <c r="AW94" s="40">
        <v>0</v>
      </c>
      <c r="AX94" s="40">
        <f t="shared" si="517"/>
        <v>500.3</v>
      </c>
      <c r="AY94" s="40">
        <v>0</v>
      </c>
      <c r="AZ94" s="40">
        <v>0</v>
      </c>
      <c r="BA94" s="41">
        <v>500.3</v>
      </c>
      <c r="BB94" s="40">
        <v>0</v>
      </c>
      <c r="BC94" s="40">
        <f t="shared" si="518"/>
        <v>500.3</v>
      </c>
      <c r="BD94" s="40">
        <v>0</v>
      </c>
      <c r="BE94" s="40">
        <v>0</v>
      </c>
      <c r="BF94" s="41">
        <v>500.3</v>
      </c>
      <c r="BG94" s="40">
        <v>0</v>
      </c>
      <c r="BH94" s="40">
        <f t="shared" si="519"/>
        <v>500.3</v>
      </c>
      <c r="BI94" s="40">
        <v>0</v>
      </c>
      <c r="BJ94" s="40">
        <v>0</v>
      </c>
      <c r="BK94" s="41">
        <v>500.3</v>
      </c>
      <c r="BL94" s="40">
        <v>0</v>
      </c>
    </row>
    <row r="95" spans="1:64" ht="49.5" x14ac:dyDescent="0.25">
      <c r="A95" s="28" t="s">
        <v>79</v>
      </c>
      <c r="B95" s="29" t="s">
        <v>252</v>
      </c>
      <c r="C95" s="30" t="s">
        <v>24</v>
      </c>
      <c r="D95" s="30" t="s">
        <v>38</v>
      </c>
      <c r="E95" s="31">
        <f t="shared" si="505"/>
        <v>1630.4999999999998</v>
      </c>
      <c r="F95" s="31">
        <f t="shared" ref="F95" si="535">K95+P95+U95+Z95+AE95+AJ95+AO95+AT95+AY95</f>
        <v>0</v>
      </c>
      <c r="G95" s="31">
        <f t="shared" ref="G95" si="536">L95+Q95+V95+AA95+AF95+AK95+AP95+AU95+AZ95</f>
        <v>0</v>
      </c>
      <c r="H95" s="31">
        <f t="shared" si="508"/>
        <v>1630.4999999999998</v>
      </c>
      <c r="I95" s="31">
        <f t="shared" ref="I95" si="537">N95+S95+X95+AC95+AH95+AM95+AR95+AW95+BB95</f>
        <v>0</v>
      </c>
      <c r="J95" s="32">
        <f t="shared" si="504"/>
        <v>24.3</v>
      </c>
      <c r="K95" s="40">
        <v>0</v>
      </c>
      <c r="L95" s="40">
        <v>0</v>
      </c>
      <c r="M95" s="32">
        <v>24.3</v>
      </c>
      <c r="N95" s="40">
        <v>0</v>
      </c>
      <c r="O95" s="40">
        <f t="shared" si="510"/>
        <v>33.6</v>
      </c>
      <c r="P95" s="40">
        <v>0</v>
      </c>
      <c r="Q95" s="40">
        <v>0</v>
      </c>
      <c r="R95" s="41">
        <v>33.6</v>
      </c>
      <c r="S95" s="40">
        <v>0</v>
      </c>
      <c r="T95" s="40">
        <f t="shared" si="511"/>
        <v>157.19999999999999</v>
      </c>
      <c r="U95" s="40">
        <v>0</v>
      </c>
      <c r="V95" s="40">
        <v>0</v>
      </c>
      <c r="W95" s="41">
        <v>157.19999999999999</v>
      </c>
      <c r="X95" s="40">
        <v>0</v>
      </c>
      <c r="Y95" s="40">
        <f t="shared" si="512"/>
        <v>165.1</v>
      </c>
      <c r="Z95" s="40">
        <v>0</v>
      </c>
      <c r="AA95" s="40">
        <v>0</v>
      </c>
      <c r="AB95" s="41">
        <v>165.1</v>
      </c>
      <c r="AC95" s="40">
        <v>0</v>
      </c>
      <c r="AD95" s="40">
        <f t="shared" si="513"/>
        <v>172.7</v>
      </c>
      <c r="AE95" s="40">
        <v>0</v>
      </c>
      <c r="AF95" s="40">
        <v>0</v>
      </c>
      <c r="AG95" s="41">
        <v>172.7</v>
      </c>
      <c r="AH95" s="40">
        <v>0</v>
      </c>
      <c r="AI95" s="40">
        <f t="shared" si="514"/>
        <v>179.6</v>
      </c>
      <c r="AJ95" s="40">
        <v>0</v>
      </c>
      <c r="AK95" s="40">
        <v>0</v>
      </c>
      <c r="AL95" s="41">
        <v>179.6</v>
      </c>
      <c r="AM95" s="40">
        <v>0</v>
      </c>
      <c r="AN95" s="40">
        <f t="shared" si="515"/>
        <v>179.6</v>
      </c>
      <c r="AO95" s="40">
        <v>0</v>
      </c>
      <c r="AP95" s="40">
        <v>0</v>
      </c>
      <c r="AQ95" s="41">
        <v>179.6</v>
      </c>
      <c r="AR95" s="40">
        <v>0</v>
      </c>
      <c r="AS95" s="40">
        <f t="shared" si="516"/>
        <v>179.6</v>
      </c>
      <c r="AT95" s="40">
        <v>0</v>
      </c>
      <c r="AU95" s="40">
        <v>0</v>
      </c>
      <c r="AV95" s="41">
        <v>179.6</v>
      </c>
      <c r="AW95" s="40">
        <v>0</v>
      </c>
      <c r="AX95" s="40">
        <f t="shared" si="517"/>
        <v>179.6</v>
      </c>
      <c r="AY95" s="40">
        <v>0</v>
      </c>
      <c r="AZ95" s="40">
        <v>0</v>
      </c>
      <c r="BA95" s="41">
        <v>179.6</v>
      </c>
      <c r="BB95" s="40">
        <v>0</v>
      </c>
      <c r="BC95" s="40">
        <f t="shared" si="518"/>
        <v>179.6</v>
      </c>
      <c r="BD95" s="40">
        <v>0</v>
      </c>
      <c r="BE95" s="40">
        <v>0</v>
      </c>
      <c r="BF95" s="41">
        <v>179.6</v>
      </c>
      <c r="BG95" s="40">
        <v>0</v>
      </c>
      <c r="BH95" s="40">
        <f t="shared" si="519"/>
        <v>179.6</v>
      </c>
      <c r="BI95" s="40">
        <v>0</v>
      </c>
      <c r="BJ95" s="40">
        <v>0</v>
      </c>
      <c r="BK95" s="41">
        <v>179.6</v>
      </c>
      <c r="BL95" s="40">
        <v>0</v>
      </c>
    </row>
    <row r="96" spans="1:64" ht="49.5" x14ac:dyDescent="0.25">
      <c r="A96" s="28" t="s">
        <v>198</v>
      </c>
      <c r="B96" s="29" t="s">
        <v>262</v>
      </c>
      <c r="C96" s="30" t="s">
        <v>24</v>
      </c>
      <c r="D96" s="30" t="s">
        <v>38</v>
      </c>
      <c r="E96" s="31">
        <f t="shared" si="505"/>
        <v>2977.1000000000004</v>
      </c>
      <c r="F96" s="31">
        <f t="shared" ref="F96" si="538">K96+P96+U96+Z96+AE96+AJ96+AO96+AT96+AY96</f>
        <v>0</v>
      </c>
      <c r="G96" s="31">
        <f t="shared" ref="G96" si="539">L96+Q96+V96+AA96+AF96+AK96+AP96+AU96+AZ96</f>
        <v>0</v>
      </c>
      <c r="H96" s="31">
        <f t="shared" si="508"/>
        <v>2977.1000000000004</v>
      </c>
      <c r="I96" s="31">
        <f t="shared" ref="I96" si="540">N96+S96+X96+AC96+AH96+AM96+AR96+AW96+BB96</f>
        <v>0</v>
      </c>
      <c r="J96" s="32">
        <f t="shared" si="504"/>
        <v>306.3</v>
      </c>
      <c r="K96" s="40">
        <v>0</v>
      </c>
      <c r="L96" s="40">
        <v>0</v>
      </c>
      <c r="M96" s="32">
        <v>306.3</v>
      </c>
      <c r="N96" s="40">
        <v>0</v>
      </c>
      <c r="O96" s="40">
        <f t="shared" si="510"/>
        <v>268.2</v>
      </c>
      <c r="P96" s="40">
        <v>0</v>
      </c>
      <c r="Q96" s="40">
        <v>0</v>
      </c>
      <c r="R96" s="41">
        <v>268.2</v>
      </c>
      <c r="S96" s="40">
        <v>0</v>
      </c>
      <c r="T96" s="40">
        <f t="shared" si="511"/>
        <v>240.2</v>
      </c>
      <c r="U96" s="40">
        <v>0</v>
      </c>
      <c r="V96" s="40">
        <v>0</v>
      </c>
      <c r="W96" s="41">
        <v>240.2</v>
      </c>
      <c r="X96" s="40">
        <v>0</v>
      </c>
      <c r="Y96" s="41">
        <f t="shared" si="512"/>
        <v>252.2</v>
      </c>
      <c r="Z96" s="40">
        <v>0</v>
      </c>
      <c r="AA96" s="40">
        <v>0</v>
      </c>
      <c r="AB96" s="41">
        <v>252.2</v>
      </c>
      <c r="AC96" s="40">
        <v>0</v>
      </c>
      <c r="AD96" s="40">
        <f t="shared" si="513"/>
        <v>263.8</v>
      </c>
      <c r="AE96" s="40">
        <v>0</v>
      </c>
      <c r="AF96" s="40">
        <v>0</v>
      </c>
      <c r="AG96" s="41">
        <v>263.8</v>
      </c>
      <c r="AH96" s="40">
        <v>0</v>
      </c>
      <c r="AI96" s="40">
        <f t="shared" si="514"/>
        <v>274.39999999999998</v>
      </c>
      <c r="AJ96" s="40">
        <v>0</v>
      </c>
      <c r="AK96" s="40">
        <v>0</v>
      </c>
      <c r="AL96" s="41">
        <v>274.39999999999998</v>
      </c>
      <c r="AM96" s="40">
        <v>0</v>
      </c>
      <c r="AN96" s="40">
        <f t="shared" si="515"/>
        <v>274.39999999999998</v>
      </c>
      <c r="AO96" s="40">
        <v>0</v>
      </c>
      <c r="AP96" s="40">
        <v>0</v>
      </c>
      <c r="AQ96" s="41">
        <v>274.39999999999998</v>
      </c>
      <c r="AR96" s="40">
        <v>0</v>
      </c>
      <c r="AS96" s="40">
        <f t="shared" si="516"/>
        <v>274.39999999999998</v>
      </c>
      <c r="AT96" s="40">
        <v>0</v>
      </c>
      <c r="AU96" s="40">
        <v>0</v>
      </c>
      <c r="AV96" s="41">
        <v>274.39999999999998</v>
      </c>
      <c r="AW96" s="40">
        <v>0</v>
      </c>
      <c r="AX96" s="40">
        <f t="shared" si="517"/>
        <v>274.39999999999998</v>
      </c>
      <c r="AY96" s="40">
        <v>0</v>
      </c>
      <c r="AZ96" s="40">
        <v>0</v>
      </c>
      <c r="BA96" s="41">
        <v>274.39999999999998</v>
      </c>
      <c r="BB96" s="40">
        <v>0</v>
      </c>
      <c r="BC96" s="40">
        <f t="shared" si="518"/>
        <v>274.39999999999998</v>
      </c>
      <c r="BD96" s="40">
        <v>0</v>
      </c>
      <c r="BE96" s="40">
        <v>0</v>
      </c>
      <c r="BF96" s="41">
        <v>274.39999999999998</v>
      </c>
      <c r="BG96" s="40">
        <v>0</v>
      </c>
      <c r="BH96" s="40">
        <f t="shared" si="519"/>
        <v>274.39999999999998</v>
      </c>
      <c r="BI96" s="40">
        <v>0</v>
      </c>
      <c r="BJ96" s="40">
        <v>0</v>
      </c>
      <c r="BK96" s="41">
        <v>274.39999999999998</v>
      </c>
      <c r="BL96" s="40">
        <v>0</v>
      </c>
    </row>
    <row r="97" spans="1:64" ht="49.5" x14ac:dyDescent="0.25">
      <c r="A97" s="28" t="s">
        <v>205</v>
      </c>
      <c r="B97" s="29" t="s">
        <v>253</v>
      </c>
      <c r="C97" s="30" t="s">
        <v>24</v>
      </c>
      <c r="D97" s="30" t="s">
        <v>38</v>
      </c>
      <c r="E97" s="31">
        <f t="shared" si="505"/>
        <v>2195.8000000000002</v>
      </c>
      <c r="F97" s="31">
        <f t="shared" ref="F97:F98" si="541">K97+P97+U97+Z97+AE97+AJ97+AO97+AT97+AY97</f>
        <v>0</v>
      </c>
      <c r="G97" s="31">
        <f t="shared" ref="G97:G98" si="542">L97+Q97+V97+AA97+AF97+AK97+AP97+AU97+AZ97</f>
        <v>0</v>
      </c>
      <c r="H97" s="31">
        <f t="shared" si="508"/>
        <v>2195.8000000000002</v>
      </c>
      <c r="I97" s="31">
        <f t="shared" ref="I97:I98" si="543">N97+S97+X97+AC97+AH97+AM97+AR97+AW97+BB97</f>
        <v>0</v>
      </c>
      <c r="J97" s="33">
        <f t="shared" ref="J97:J98" si="544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si="510"/>
        <v>90.7</v>
      </c>
      <c r="P97" s="40">
        <v>0</v>
      </c>
      <c r="Q97" s="40">
        <v>0</v>
      </c>
      <c r="R97" s="41">
        <v>90.7</v>
      </c>
      <c r="S97" s="40">
        <v>0</v>
      </c>
      <c r="T97" s="40">
        <f t="shared" si="511"/>
        <v>210.5</v>
      </c>
      <c r="U97" s="40">
        <v>0</v>
      </c>
      <c r="V97" s="40">
        <v>0</v>
      </c>
      <c r="W97" s="41">
        <v>210.5</v>
      </c>
      <c r="X97" s="40">
        <v>0</v>
      </c>
      <c r="Y97" s="40">
        <f t="shared" si="512"/>
        <v>221</v>
      </c>
      <c r="Z97" s="40">
        <v>0</v>
      </c>
      <c r="AA97" s="40">
        <v>0</v>
      </c>
      <c r="AB97" s="41">
        <v>221</v>
      </c>
      <c r="AC97" s="40">
        <v>0</v>
      </c>
      <c r="AD97" s="40">
        <f t="shared" si="513"/>
        <v>231.2</v>
      </c>
      <c r="AE97" s="40">
        <v>0</v>
      </c>
      <c r="AF97" s="40">
        <v>0</v>
      </c>
      <c r="AG97" s="41">
        <v>231.2</v>
      </c>
      <c r="AH97" s="40">
        <v>0</v>
      </c>
      <c r="AI97" s="40">
        <f t="shared" si="514"/>
        <v>240.4</v>
      </c>
      <c r="AJ97" s="40">
        <v>0</v>
      </c>
      <c r="AK97" s="40">
        <v>0</v>
      </c>
      <c r="AL97" s="41">
        <v>240.4</v>
      </c>
      <c r="AM97" s="40">
        <v>0</v>
      </c>
      <c r="AN97" s="40">
        <f t="shared" si="515"/>
        <v>240.4</v>
      </c>
      <c r="AO97" s="40">
        <v>0</v>
      </c>
      <c r="AP97" s="40">
        <v>0</v>
      </c>
      <c r="AQ97" s="41">
        <v>240.4</v>
      </c>
      <c r="AR97" s="40">
        <v>0</v>
      </c>
      <c r="AS97" s="40">
        <f t="shared" si="516"/>
        <v>240.4</v>
      </c>
      <c r="AT97" s="40">
        <v>0</v>
      </c>
      <c r="AU97" s="40">
        <v>0</v>
      </c>
      <c r="AV97" s="41">
        <v>240.4</v>
      </c>
      <c r="AW97" s="40">
        <v>0</v>
      </c>
      <c r="AX97" s="40">
        <f t="shared" si="517"/>
        <v>240.4</v>
      </c>
      <c r="AY97" s="40">
        <v>0</v>
      </c>
      <c r="AZ97" s="40">
        <v>0</v>
      </c>
      <c r="BA97" s="41">
        <v>240.4</v>
      </c>
      <c r="BB97" s="40">
        <v>0</v>
      </c>
      <c r="BC97" s="40">
        <f t="shared" si="518"/>
        <v>240.4</v>
      </c>
      <c r="BD97" s="40">
        <v>0</v>
      </c>
      <c r="BE97" s="40">
        <v>0</v>
      </c>
      <c r="BF97" s="41">
        <v>240.4</v>
      </c>
      <c r="BG97" s="40">
        <v>0</v>
      </c>
      <c r="BH97" s="40">
        <f t="shared" si="519"/>
        <v>240.4</v>
      </c>
      <c r="BI97" s="40">
        <v>0</v>
      </c>
      <c r="BJ97" s="40">
        <v>0</v>
      </c>
      <c r="BK97" s="41">
        <v>240.4</v>
      </c>
      <c r="BL97" s="40">
        <v>0</v>
      </c>
    </row>
    <row r="98" spans="1:64" ht="49.5" x14ac:dyDescent="0.25">
      <c r="A98" s="28" t="s">
        <v>213</v>
      </c>
      <c r="B98" s="29" t="s">
        <v>263</v>
      </c>
      <c r="C98" s="30" t="s">
        <v>24</v>
      </c>
      <c r="D98" s="30" t="s">
        <v>38</v>
      </c>
      <c r="E98" s="31">
        <f t="shared" ref="E98:E99" si="545">J98+O98+T98+Y98+AD98+AI98+AN98+AS98+AX98+BC98+BH98</f>
        <v>1032.5</v>
      </c>
      <c r="F98" s="31">
        <f t="shared" si="541"/>
        <v>0</v>
      </c>
      <c r="G98" s="31">
        <f t="shared" si="542"/>
        <v>0</v>
      </c>
      <c r="H98" s="31">
        <f t="shared" ref="H98:H99" si="546">M98+R98+W98+AB98+AG98+AL98+AQ98+AV98+BA98+BF98+BK98</f>
        <v>1032.5</v>
      </c>
      <c r="I98" s="31">
        <f t="shared" si="543"/>
        <v>0</v>
      </c>
      <c r="J98" s="33">
        <f t="shared" si="544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ref="O98:O99" si="547">SUM(Q98:S98)</f>
        <v>43</v>
      </c>
      <c r="P98" s="40">
        <v>0</v>
      </c>
      <c r="Q98" s="40">
        <v>0</v>
      </c>
      <c r="R98" s="41">
        <v>43</v>
      </c>
      <c r="S98" s="40">
        <v>0</v>
      </c>
      <c r="T98" s="40">
        <f t="shared" ref="T98:T99" si="548">SUM(V98:X98)</f>
        <v>98.9</v>
      </c>
      <c r="U98" s="40">
        <v>0</v>
      </c>
      <c r="V98" s="40">
        <v>0</v>
      </c>
      <c r="W98" s="41">
        <v>98.9</v>
      </c>
      <c r="X98" s="40">
        <v>0</v>
      </c>
      <c r="Y98" s="40">
        <f t="shared" ref="Y98:Y99" si="549">SUM(AA98:AC98)</f>
        <v>103.9</v>
      </c>
      <c r="Z98" s="40">
        <v>0</v>
      </c>
      <c r="AA98" s="40">
        <v>0</v>
      </c>
      <c r="AB98" s="41">
        <v>103.9</v>
      </c>
      <c r="AC98" s="40">
        <v>0</v>
      </c>
      <c r="AD98" s="40">
        <f t="shared" ref="AD98:AD99" si="550">SUM(AF98:AH98)</f>
        <v>108.7</v>
      </c>
      <c r="AE98" s="40">
        <v>0</v>
      </c>
      <c r="AF98" s="40">
        <v>0</v>
      </c>
      <c r="AG98" s="41">
        <v>108.7</v>
      </c>
      <c r="AH98" s="40">
        <v>0</v>
      </c>
      <c r="AI98" s="40">
        <f t="shared" ref="AI98:AI99" si="551">SUM(AK98:AM98)</f>
        <v>113</v>
      </c>
      <c r="AJ98" s="40">
        <v>0</v>
      </c>
      <c r="AK98" s="40">
        <v>0</v>
      </c>
      <c r="AL98" s="41">
        <v>113</v>
      </c>
      <c r="AM98" s="40">
        <v>0</v>
      </c>
      <c r="AN98" s="40">
        <f t="shared" ref="AN98:AN99" si="552">SUM(AP98:AR98)</f>
        <v>113</v>
      </c>
      <c r="AO98" s="40">
        <v>0</v>
      </c>
      <c r="AP98" s="40">
        <v>0</v>
      </c>
      <c r="AQ98" s="41">
        <v>113</v>
      </c>
      <c r="AR98" s="40">
        <v>0</v>
      </c>
      <c r="AS98" s="40">
        <f t="shared" ref="AS98:AS99" si="553">SUM(AU98:AW98)</f>
        <v>113</v>
      </c>
      <c r="AT98" s="40">
        <v>0</v>
      </c>
      <c r="AU98" s="40">
        <v>0</v>
      </c>
      <c r="AV98" s="41">
        <v>113</v>
      </c>
      <c r="AW98" s="40">
        <v>0</v>
      </c>
      <c r="AX98" s="40">
        <f t="shared" ref="AX98:AX99" si="554">SUM(AZ98:BB98)</f>
        <v>113</v>
      </c>
      <c r="AY98" s="40">
        <v>0</v>
      </c>
      <c r="AZ98" s="40">
        <v>0</v>
      </c>
      <c r="BA98" s="41">
        <v>113</v>
      </c>
      <c r="BB98" s="40">
        <v>0</v>
      </c>
      <c r="BC98" s="40">
        <f t="shared" ref="BC98:BC99" si="555">SUM(BE98:BG98)</f>
        <v>113</v>
      </c>
      <c r="BD98" s="40">
        <v>0</v>
      </c>
      <c r="BE98" s="40">
        <v>0</v>
      </c>
      <c r="BF98" s="41">
        <v>113</v>
      </c>
      <c r="BG98" s="40">
        <v>0</v>
      </c>
      <c r="BH98" s="40">
        <f t="shared" ref="BH98:BH99" si="556">SUM(BJ98:BL98)</f>
        <v>113</v>
      </c>
      <c r="BI98" s="40">
        <v>0</v>
      </c>
      <c r="BJ98" s="40">
        <v>0</v>
      </c>
      <c r="BK98" s="41">
        <v>113</v>
      </c>
      <c r="BL98" s="40">
        <v>0</v>
      </c>
    </row>
    <row r="99" spans="1:64" ht="49.5" x14ac:dyDescent="0.25">
      <c r="A99" s="28" t="s">
        <v>214</v>
      </c>
      <c r="B99" s="29" t="s">
        <v>264</v>
      </c>
      <c r="C99" s="30" t="s">
        <v>24</v>
      </c>
      <c r="D99" s="30" t="s">
        <v>38</v>
      </c>
      <c r="E99" s="31">
        <f t="shared" si="545"/>
        <v>3725.2</v>
      </c>
      <c r="F99" s="31">
        <f t="shared" ref="F99" si="557">K99+P99+U99+Z99+AE99+AJ99+AO99+AT99+AY99</f>
        <v>0</v>
      </c>
      <c r="G99" s="31">
        <f t="shared" ref="G99" si="558">L99+Q99+V99+AA99+AF99+AK99+AP99+AU99+AZ99</f>
        <v>0</v>
      </c>
      <c r="H99" s="31">
        <f t="shared" si="546"/>
        <v>3725.2</v>
      </c>
      <c r="I99" s="31">
        <f t="shared" ref="I99" si="559">N99+S99+X99+AC99+AH99+AM99+AR99+AW99+BB99</f>
        <v>0</v>
      </c>
      <c r="J99" s="33">
        <f t="shared" ref="J99" si="560">M99</f>
        <v>0</v>
      </c>
      <c r="K99" s="40">
        <v>0</v>
      </c>
      <c r="L99" s="40">
        <v>0</v>
      </c>
      <c r="M99" s="33">
        <v>0</v>
      </c>
      <c r="N99" s="40">
        <v>0</v>
      </c>
      <c r="O99" s="40">
        <f t="shared" si="547"/>
        <v>192.1</v>
      </c>
      <c r="P99" s="40">
        <v>0</v>
      </c>
      <c r="Q99" s="40">
        <v>0</v>
      </c>
      <c r="R99" s="41">
        <v>192.1</v>
      </c>
      <c r="S99" s="40">
        <v>0</v>
      </c>
      <c r="T99" s="40">
        <f t="shared" si="548"/>
        <v>353.2</v>
      </c>
      <c r="U99" s="40">
        <v>0</v>
      </c>
      <c r="V99" s="40">
        <v>0</v>
      </c>
      <c r="W99" s="41">
        <v>353.2</v>
      </c>
      <c r="X99" s="40">
        <v>0</v>
      </c>
      <c r="Y99" s="40">
        <f t="shared" si="549"/>
        <v>370.9</v>
      </c>
      <c r="Z99" s="40">
        <v>0</v>
      </c>
      <c r="AA99" s="40">
        <v>0</v>
      </c>
      <c r="AB99" s="41">
        <v>370.9</v>
      </c>
      <c r="AC99" s="40">
        <v>0</v>
      </c>
      <c r="AD99" s="40">
        <f t="shared" si="550"/>
        <v>388</v>
      </c>
      <c r="AE99" s="40">
        <v>0</v>
      </c>
      <c r="AF99" s="40">
        <v>0</v>
      </c>
      <c r="AG99" s="41">
        <v>388</v>
      </c>
      <c r="AH99" s="40">
        <v>0</v>
      </c>
      <c r="AI99" s="40">
        <f t="shared" si="551"/>
        <v>403.5</v>
      </c>
      <c r="AJ99" s="40">
        <v>0</v>
      </c>
      <c r="AK99" s="40">
        <v>0</v>
      </c>
      <c r="AL99" s="41">
        <v>403.5</v>
      </c>
      <c r="AM99" s="40">
        <v>0</v>
      </c>
      <c r="AN99" s="40">
        <f t="shared" si="552"/>
        <v>403.5</v>
      </c>
      <c r="AO99" s="40">
        <v>0</v>
      </c>
      <c r="AP99" s="40">
        <v>0</v>
      </c>
      <c r="AQ99" s="41">
        <v>403.5</v>
      </c>
      <c r="AR99" s="40">
        <v>0</v>
      </c>
      <c r="AS99" s="40">
        <f t="shared" si="553"/>
        <v>403.5</v>
      </c>
      <c r="AT99" s="40">
        <v>0</v>
      </c>
      <c r="AU99" s="40">
        <v>0</v>
      </c>
      <c r="AV99" s="41">
        <v>403.5</v>
      </c>
      <c r="AW99" s="40">
        <v>0</v>
      </c>
      <c r="AX99" s="40">
        <f t="shared" si="554"/>
        <v>403.5</v>
      </c>
      <c r="AY99" s="40">
        <v>0</v>
      </c>
      <c r="AZ99" s="40">
        <v>0</v>
      </c>
      <c r="BA99" s="41">
        <v>403.5</v>
      </c>
      <c r="BB99" s="40">
        <v>0</v>
      </c>
      <c r="BC99" s="40">
        <f t="shared" si="555"/>
        <v>403.5</v>
      </c>
      <c r="BD99" s="40">
        <v>0</v>
      </c>
      <c r="BE99" s="40">
        <v>0</v>
      </c>
      <c r="BF99" s="41">
        <v>403.5</v>
      </c>
      <c r="BG99" s="40">
        <v>0</v>
      </c>
      <c r="BH99" s="40">
        <f t="shared" si="556"/>
        <v>403.5</v>
      </c>
      <c r="BI99" s="40">
        <v>0</v>
      </c>
      <c r="BJ99" s="40">
        <v>0</v>
      </c>
      <c r="BK99" s="41">
        <v>403.5</v>
      </c>
      <c r="BL99" s="40">
        <v>0</v>
      </c>
    </row>
    <row r="100" spans="1:64" ht="49.5" x14ac:dyDescent="0.25">
      <c r="A100" s="28" t="s">
        <v>265</v>
      </c>
      <c r="B100" s="29" t="s">
        <v>266</v>
      </c>
      <c r="C100" s="30" t="s">
        <v>24</v>
      </c>
      <c r="D100" s="30" t="s">
        <v>38</v>
      </c>
      <c r="E100" s="31">
        <f t="shared" ref="E100" si="561">J100+O100+T100+Y100+AD100+AI100+AN100+AS100+AX100+BC100+BH100</f>
        <v>6529.9000000000005</v>
      </c>
      <c r="F100" s="31">
        <f t="shared" ref="F100" si="562">K100+P100+U100+Z100+AE100+AJ100+AO100+AT100+AY100</f>
        <v>0</v>
      </c>
      <c r="G100" s="31">
        <f t="shared" ref="G100" si="563">L100+Q100+V100+AA100+AF100+AK100+AP100+AU100+AZ100</f>
        <v>0</v>
      </c>
      <c r="H100" s="31">
        <f t="shared" ref="H100" si="564">M100+R100+W100+AB100+AG100+AL100+AQ100+AV100+BA100+BF100+BK100</f>
        <v>6529.9000000000005</v>
      </c>
      <c r="I100" s="31">
        <f t="shared" ref="I100" si="565">N100+S100+X100+AC100+AH100+AM100+AR100+AW100+BB100</f>
        <v>0</v>
      </c>
      <c r="J100" s="33">
        <f t="shared" ref="J100" si="566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" si="567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" si="568">SUM(V100:X100)</f>
        <v>423.9</v>
      </c>
      <c r="U100" s="40">
        <v>0</v>
      </c>
      <c r="V100" s="40">
        <v>0</v>
      </c>
      <c r="W100" s="41">
        <v>423.9</v>
      </c>
      <c r="X100" s="40">
        <v>0</v>
      </c>
      <c r="Y100" s="40">
        <f t="shared" ref="Y100" si="569">SUM(AA100:AC100)</f>
        <v>712.2</v>
      </c>
      <c r="Z100" s="40">
        <v>0</v>
      </c>
      <c r="AA100" s="40">
        <v>0</v>
      </c>
      <c r="AB100" s="41">
        <f>445.1+267.1</f>
        <v>712.2</v>
      </c>
      <c r="AC100" s="40">
        <v>0</v>
      </c>
      <c r="AD100" s="40">
        <f t="shared" ref="AD100" si="570">SUM(AF100:AH100)</f>
        <v>745</v>
      </c>
      <c r="AE100" s="40">
        <v>0</v>
      </c>
      <c r="AF100" s="40">
        <v>0</v>
      </c>
      <c r="AG100" s="41">
        <f>465.6+279.4</f>
        <v>745</v>
      </c>
      <c r="AH100" s="40">
        <v>0</v>
      </c>
      <c r="AI100" s="40">
        <f t="shared" ref="AI100" si="571">SUM(AK100:AM100)</f>
        <v>774.8</v>
      </c>
      <c r="AJ100" s="40">
        <v>0</v>
      </c>
      <c r="AK100" s="40">
        <v>0</v>
      </c>
      <c r="AL100" s="41">
        <f>484.2+290.6</f>
        <v>774.8</v>
      </c>
      <c r="AM100" s="40">
        <v>0</v>
      </c>
      <c r="AN100" s="40">
        <f t="shared" ref="AN100" si="572">SUM(AP100:AR100)</f>
        <v>774.8</v>
      </c>
      <c r="AO100" s="40">
        <v>0</v>
      </c>
      <c r="AP100" s="40">
        <v>0</v>
      </c>
      <c r="AQ100" s="41">
        <f>484.2+290.6</f>
        <v>774.8</v>
      </c>
      <c r="AR100" s="40">
        <v>0</v>
      </c>
      <c r="AS100" s="40">
        <f t="shared" ref="AS100" si="573">SUM(AU100:AW100)</f>
        <v>774.8</v>
      </c>
      <c r="AT100" s="40">
        <v>0</v>
      </c>
      <c r="AU100" s="40">
        <v>0</v>
      </c>
      <c r="AV100" s="41">
        <f>484.2+290.6</f>
        <v>774.8</v>
      </c>
      <c r="AW100" s="40">
        <v>0</v>
      </c>
      <c r="AX100" s="40">
        <f t="shared" ref="AX100" si="574">SUM(AZ100:BB100)</f>
        <v>774.8</v>
      </c>
      <c r="AY100" s="40">
        <v>0</v>
      </c>
      <c r="AZ100" s="40">
        <v>0</v>
      </c>
      <c r="BA100" s="41">
        <f>484.2+290.6</f>
        <v>774.8</v>
      </c>
      <c r="BB100" s="40">
        <v>0</v>
      </c>
      <c r="BC100" s="40">
        <f t="shared" ref="BC100" si="575">SUM(BE100:BG100)</f>
        <v>774.8</v>
      </c>
      <c r="BD100" s="40">
        <v>0</v>
      </c>
      <c r="BE100" s="40">
        <v>0</v>
      </c>
      <c r="BF100" s="41">
        <f>484.2+290.6</f>
        <v>774.8</v>
      </c>
      <c r="BG100" s="40">
        <v>0</v>
      </c>
      <c r="BH100" s="40">
        <f t="shared" ref="BH100" si="576">SUM(BJ100:BL100)</f>
        <v>774.8</v>
      </c>
      <c r="BI100" s="40">
        <v>0</v>
      </c>
      <c r="BJ100" s="40">
        <v>0</v>
      </c>
      <c r="BK100" s="41">
        <f>484.2+290.6</f>
        <v>774.8</v>
      </c>
      <c r="BL100" s="40">
        <v>0</v>
      </c>
    </row>
    <row r="101" spans="1:64" ht="49.5" x14ac:dyDescent="0.25">
      <c r="A101" s="28" t="s">
        <v>301</v>
      </c>
      <c r="B101" s="29" t="s">
        <v>254</v>
      </c>
      <c r="C101" s="30" t="s">
        <v>24</v>
      </c>
      <c r="D101" s="30" t="s">
        <v>38</v>
      </c>
      <c r="E101" s="31">
        <f t="shared" ref="E101:E102" si="577">J101+O101+T101+Y101+AD101+AI101+AN101+AS101+AX101+BC101+BH101</f>
        <v>794.49999999999989</v>
      </c>
      <c r="F101" s="31">
        <f t="shared" ref="F101:F102" si="578">K101+P101+U101+Z101+AE101+AJ101+AO101+AT101+AY101</f>
        <v>0</v>
      </c>
      <c r="G101" s="31">
        <f t="shared" ref="G101:G102" si="579">L101+Q101+V101+AA101+AF101+AK101+AP101+AU101+AZ101</f>
        <v>0</v>
      </c>
      <c r="H101" s="31">
        <f t="shared" ref="H101:H102" si="580">M101+R101+W101+AB101+AG101+AL101+AQ101+AV101+BA101+BF101+BK101</f>
        <v>794.49999999999989</v>
      </c>
      <c r="I101" s="31">
        <f t="shared" ref="I101:I102" si="581">N101+S101+X101+AC101+AH101+AM101+AR101+AW101+BB101</f>
        <v>0</v>
      </c>
      <c r="J101" s="33">
        <f t="shared" ref="J101:J102" si="582">M101</f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ref="O101:O102" si="583">SUM(Q101:S101)</f>
        <v>0</v>
      </c>
      <c r="P101" s="40">
        <v>0</v>
      </c>
      <c r="Q101" s="40">
        <v>0</v>
      </c>
      <c r="R101" s="41">
        <v>0</v>
      </c>
      <c r="S101" s="40">
        <v>0</v>
      </c>
      <c r="T101" s="40">
        <f t="shared" ref="T101:T102" si="584">SUM(V101:X101)</f>
        <v>31.6</v>
      </c>
      <c r="U101" s="40">
        <v>0</v>
      </c>
      <c r="V101" s="40">
        <v>0</v>
      </c>
      <c r="W101" s="41">
        <v>31.6</v>
      </c>
      <c r="X101" s="40">
        <v>0</v>
      </c>
      <c r="Y101" s="40">
        <f t="shared" ref="Y101:Y102" si="585">SUM(AA101:AC101)</f>
        <v>89</v>
      </c>
      <c r="Z101" s="40">
        <v>0</v>
      </c>
      <c r="AA101" s="40">
        <v>0</v>
      </c>
      <c r="AB101" s="41">
        <v>89</v>
      </c>
      <c r="AC101" s="40">
        <v>0</v>
      </c>
      <c r="AD101" s="40">
        <f t="shared" ref="AD101:AD102" si="586">SUM(AF101:AH101)</f>
        <v>93.1</v>
      </c>
      <c r="AE101" s="40">
        <v>0</v>
      </c>
      <c r="AF101" s="40">
        <v>0</v>
      </c>
      <c r="AG101" s="41">
        <v>93.1</v>
      </c>
      <c r="AH101" s="40">
        <v>0</v>
      </c>
      <c r="AI101" s="40">
        <f t="shared" ref="AI101:AI102" si="587">SUM(AK101:AM101)</f>
        <v>96.8</v>
      </c>
      <c r="AJ101" s="40">
        <v>0</v>
      </c>
      <c r="AK101" s="40">
        <v>0</v>
      </c>
      <c r="AL101" s="41">
        <v>96.8</v>
      </c>
      <c r="AM101" s="40">
        <v>0</v>
      </c>
      <c r="AN101" s="40">
        <f t="shared" ref="AN101:AN102" si="588">SUM(AP101:AR101)</f>
        <v>96.8</v>
      </c>
      <c r="AO101" s="40">
        <v>0</v>
      </c>
      <c r="AP101" s="40">
        <v>0</v>
      </c>
      <c r="AQ101" s="41">
        <v>96.8</v>
      </c>
      <c r="AR101" s="40">
        <v>0</v>
      </c>
      <c r="AS101" s="40">
        <f t="shared" ref="AS101:AS102" si="589">SUM(AU101:AW101)</f>
        <v>96.8</v>
      </c>
      <c r="AT101" s="40">
        <v>0</v>
      </c>
      <c r="AU101" s="40">
        <v>0</v>
      </c>
      <c r="AV101" s="41">
        <v>96.8</v>
      </c>
      <c r="AW101" s="40">
        <v>0</v>
      </c>
      <c r="AX101" s="40">
        <f t="shared" ref="AX101:AX102" si="590">SUM(AZ101:BB101)</f>
        <v>96.8</v>
      </c>
      <c r="AY101" s="40">
        <v>0</v>
      </c>
      <c r="AZ101" s="40">
        <v>0</v>
      </c>
      <c r="BA101" s="41">
        <v>96.8</v>
      </c>
      <c r="BB101" s="40">
        <v>0</v>
      </c>
      <c r="BC101" s="40">
        <f t="shared" ref="BC101:BC102" si="591">SUM(BE101:BG101)</f>
        <v>96.8</v>
      </c>
      <c r="BD101" s="40">
        <v>0</v>
      </c>
      <c r="BE101" s="40">
        <v>0</v>
      </c>
      <c r="BF101" s="41">
        <v>96.8</v>
      </c>
      <c r="BG101" s="40">
        <v>0</v>
      </c>
      <c r="BH101" s="40">
        <f t="shared" ref="BH101:BH102" si="592">SUM(BJ101:BL101)</f>
        <v>96.8</v>
      </c>
      <c r="BI101" s="40">
        <v>0</v>
      </c>
      <c r="BJ101" s="40">
        <v>0</v>
      </c>
      <c r="BK101" s="41">
        <v>96.8</v>
      </c>
      <c r="BL101" s="40">
        <v>0</v>
      </c>
    </row>
    <row r="102" spans="1:64" ht="49.5" x14ac:dyDescent="0.25">
      <c r="A102" s="28" t="s">
        <v>302</v>
      </c>
      <c r="B102" s="29" t="s">
        <v>297</v>
      </c>
      <c r="C102" s="30" t="s">
        <v>24</v>
      </c>
      <c r="D102" s="30" t="s">
        <v>38</v>
      </c>
      <c r="E102" s="31">
        <f t="shared" si="577"/>
        <v>1854.8</v>
      </c>
      <c r="F102" s="31">
        <f t="shared" si="578"/>
        <v>0</v>
      </c>
      <c r="G102" s="31">
        <f t="shared" si="579"/>
        <v>0</v>
      </c>
      <c r="H102" s="31">
        <f t="shared" si="580"/>
        <v>1854.8</v>
      </c>
      <c r="I102" s="31">
        <f t="shared" si="581"/>
        <v>0</v>
      </c>
      <c r="J102" s="33">
        <f t="shared" si="582"/>
        <v>0</v>
      </c>
      <c r="K102" s="40">
        <v>0</v>
      </c>
      <c r="L102" s="40">
        <v>0</v>
      </c>
      <c r="M102" s="33">
        <v>0</v>
      </c>
      <c r="N102" s="40">
        <v>0</v>
      </c>
      <c r="O102" s="40">
        <f t="shared" si="583"/>
        <v>0</v>
      </c>
      <c r="P102" s="40">
        <v>0</v>
      </c>
      <c r="Q102" s="40">
        <v>0</v>
      </c>
      <c r="R102" s="41">
        <v>0</v>
      </c>
      <c r="S102" s="40">
        <v>0</v>
      </c>
      <c r="T102" s="40">
        <f t="shared" si="584"/>
        <v>73.8</v>
      </c>
      <c r="U102" s="40">
        <v>0</v>
      </c>
      <c r="V102" s="40">
        <v>0</v>
      </c>
      <c r="W102" s="41">
        <v>73.8</v>
      </c>
      <c r="X102" s="40">
        <v>0</v>
      </c>
      <c r="Y102" s="40">
        <f t="shared" si="585"/>
        <v>207.7</v>
      </c>
      <c r="Z102" s="40">
        <v>0</v>
      </c>
      <c r="AA102" s="40">
        <v>0</v>
      </c>
      <c r="AB102" s="41">
        <v>207.7</v>
      </c>
      <c r="AC102" s="40">
        <v>0</v>
      </c>
      <c r="AD102" s="40">
        <f t="shared" si="586"/>
        <v>217.3</v>
      </c>
      <c r="AE102" s="40">
        <v>0</v>
      </c>
      <c r="AF102" s="40">
        <v>0</v>
      </c>
      <c r="AG102" s="41">
        <v>217.3</v>
      </c>
      <c r="AH102" s="40">
        <v>0</v>
      </c>
      <c r="AI102" s="40">
        <f t="shared" si="587"/>
        <v>226</v>
      </c>
      <c r="AJ102" s="40">
        <v>0</v>
      </c>
      <c r="AK102" s="40">
        <v>0</v>
      </c>
      <c r="AL102" s="41">
        <v>226</v>
      </c>
      <c r="AM102" s="40">
        <v>0</v>
      </c>
      <c r="AN102" s="40">
        <f t="shared" si="588"/>
        <v>226</v>
      </c>
      <c r="AO102" s="40">
        <v>0</v>
      </c>
      <c r="AP102" s="40">
        <v>0</v>
      </c>
      <c r="AQ102" s="41">
        <v>226</v>
      </c>
      <c r="AR102" s="40">
        <v>0</v>
      </c>
      <c r="AS102" s="40">
        <f t="shared" si="589"/>
        <v>226</v>
      </c>
      <c r="AT102" s="40">
        <v>0</v>
      </c>
      <c r="AU102" s="40">
        <v>0</v>
      </c>
      <c r="AV102" s="41">
        <v>226</v>
      </c>
      <c r="AW102" s="40">
        <v>0</v>
      </c>
      <c r="AX102" s="40">
        <f t="shared" si="590"/>
        <v>226</v>
      </c>
      <c r="AY102" s="40">
        <v>0</v>
      </c>
      <c r="AZ102" s="40">
        <v>0</v>
      </c>
      <c r="BA102" s="41">
        <v>226</v>
      </c>
      <c r="BB102" s="40">
        <v>0</v>
      </c>
      <c r="BC102" s="40">
        <f t="shared" si="591"/>
        <v>226</v>
      </c>
      <c r="BD102" s="40">
        <v>0</v>
      </c>
      <c r="BE102" s="40">
        <v>0</v>
      </c>
      <c r="BF102" s="41">
        <v>226</v>
      </c>
      <c r="BG102" s="40">
        <v>0</v>
      </c>
      <c r="BH102" s="40">
        <f t="shared" si="592"/>
        <v>226</v>
      </c>
      <c r="BI102" s="40">
        <v>0</v>
      </c>
      <c r="BJ102" s="40">
        <v>0</v>
      </c>
      <c r="BK102" s="41">
        <v>226</v>
      </c>
      <c r="BL102" s="40">
        <v>0</v>
      </c>
    </row>
    <row r="103" spans="1:64" ht="33" customHeight="1" x14ac:dyDescent="0.25">
      <c r="A103" s="28" t="s">
        <v>80</v>
      </c>
      <c r="B103" s="93" t="s">
        <v>124</v>
      </c>
      <c r="C103" s="93"/>
      <c r="D103" s="93"/>
      <c r="E103" s="39">
        <f>E104+E109</f>
        <v>7166.1</v>
      </c>
      <c r="F103" s="39">
        <f t="shared" ref="F103:BL103" si="593">F104+F109</f>
        <v>0</v>
      </c>
      <c r="G103" s="39">
        <f t="shared" si="593"/>
        <v>0</v>
      </c>
      <c r="H103" s="39">
        <f t="shared" si="593"/>
        <v>7166.1</v>
      </c>
      <c r="I103" s="39">
        <f t="shared" si="593"/>
        <v>0</v>
      </c>
      <c r="J103" s="39">
        <f t="shared" si="593"/>
        <v>4874.2</v>
      </c>
      <c r="K103" s="39">
        <f t="shared" si="593"/>
        <v>0</v>
      </c>
      <c r="L103" s="39">
        <f t="shared" si="593"/>
        <v>0</v>
      </c>
      <c r="M103" s="39">
        <f t="shared" si="593"/>
        <v>4874.2</v>
      </c>
      <c r="N103" s="39">
        <f t="shared" si="593"/>
        <v>0</v>
      </c>
      <c r="O103" s="39">
        <f t="shared" si="593"/>
        <v>367.69999999999993</v>
      </c>
      <c r="P103" s="39">
        <f t="shared" si="593"/>
        <v>0</v>
      </c>
      <c r="Q103" s="39">
        <f t="shared" si="593"/>
        <v>0</v>
      </c>
      <c r="R103" s="39">
        <f t="shared" si="593"/>
        <v>367.69999999999993</v>
      </c>
      <c r="S103" s="39">
        <f t="shared" si="593"/>
        <v>0</v>
      </c>
      <c r="T103" s="39">
        <f t="shared" si="593"/>
        <v>0</v>
      </c>
      <c r="U103" s="39">
        <f t="shared" si="593"/>
        <v>0</v>
      </c>
      <c r="V103" s="39">
        <f t="shared" si="593"/>
        <v>0</v>
      </c>
      <c r="W103" s="39">
        <f t="shared" si="593"/>
        <v>0</v>
      </c>
      <c r="X103" s="39">
        <f t="shared" si="593"/>
        <v>0</v>
      </c>
      <c r="Y103" s="39">
        <f t="shared" si="593"/>
        <v>1924.2</v>
      </c>
      <c r="Z103" s="39">
        <f t="shared" si="593"/>
        <v>0</v>
      </c>
      <c r="AA103" s="39">
        <f t="shared" si="593"/>
        <v>0</v>
      </c>
      <c r="AB103" s="39">
        <f t="shared" si="593"/>
        <v>1924.2</v>
      </c>
      <c r="AC103" s="39">
        <f t="shared" si="593"/>
        <v>0</v>
      </c>
      <c r="AD103" s="39">
        <f t="shared" si="593"/>
        <v>0</v>
      </c>
      <c r="AE103" s="39">
        <f t="shared" si="593"/>
        <v>0</v>
      </c>
      <c r="AF103" s="39">
        <f t="shared" si="593"/>
        <v>0</v>
      </c>
      <c r="AG103" s="39">
        <f t="shared" si="593"/>
        <v>0</v>
      </c>
      <c r="AH103" s="39">
        <f t="shared" si="593"/>
        <v>0</v>
      </c>
      <c r="AI103" s="39">
        <f t="shared" si="593"/>
        <v>0</v>
      </c>
      <c r="AJ103" s="39">
        <f t="shared" si="593"/>
        <v>0</v>
      </c>
      <c r="AK103" s="39">
        <f t="shared" si="593"/>
        <v>0</v>
      </c>
      <c r="AL103" s="39">
        <f t="shared" si="593"/>
        <v>0</v>
      </c>
      <c r="AM103" s="39">
        <f t="shared" si="593"/>
        <v>0</v>
      </c>
      <c r="AN103" s="39">
        <f t="shared" si="593"/>
        <v>0</v>
      </c>
      <c r="AO103" s="39">
        <f t="shared" si="593"/>
        <v>0</v>
      </c>
      <c r="AP103" s="39">
        <f t="shared" si="593"/>
        <v>0</v>
      </c>
      <c r="AQ103" s="39">
        <f t="shared" si="593"/>
        <v>0</v>
      </c>
      <c r="AR103" s="39">
        <f t="shared" si="593"/>
        <v>0</v>
      </c>
      <c r="AS103" s="39">
        <f t="shared" si="593"/>
        <v>0</v>
      </c>
      <c r="AT103" s="39">
        <f t="shared" si="593"/>
        <v>0</v>
      </c>
      <c r="AU103" s="39">
        <f t="shared" si="593"/>
        <v>0</v>
      </c>
      <c r="AV103" s="39">
        <f t="shared" si="593"/>
        <v>0</v>
      </c>
      <c r="AW103" s="39">
        <f t="shared" si="593"/>
        <v>0</v>
      </c>
      <c r="AX103" s="39">
        <f t="shared" si="593"/>
        <v>0</v>
      </c>
      <c r="AY103" s="39">
        <f t="shared" si="593"/>
        <v>0</v>
      </c>
      <c r="AZ103" s="39">
        <f t="shared" si="593"/>
        <v>0</v>
      </c>
      <c r="BA103" s="39">
        <f t="shared" si="593"/>
        <v>0</v>
      </c>
      <c r="BB103" s="39">
        <f t="shared" si="593"/>
        <v>0</v>
      </c>
      <c r="BC103" s="39">
        <f t="shared" si="593"/>
        <v>0</v>
      </c>
      <c r="BD103" s="39">
        <f t="shared" si="593"/>
        <v>0</v>
      </c>
      <c r="BE103" s="39">
        <f t="shared" si="593"/>
        <v>0</v>
      </c>
      <c r="BF103" s="39">
        <f t="shared" si="593"/>
        <v>0</v>
      </c>
      <c r="BG103" s="39">
        <f t="shared" si="593"/>
        <v>0</v>
      </c>
      <c r="BH103" s="39">
        <f t="shared" si="593"/>
        <v>0</v>
      </c>
      <c r="BI103" s="39">
        <f t="shared" si="593"/>
        <v>0</v>
      </c>
      <c r="BJ103" s="39">
        <f t="shared" si="593"/>
        <v>0</v>
      </c>
      <c r="BK103" s="39">
        <f t="shared" si="593"/>
        <v>0</v>
      </c>
      <c r="BL103" s="39">
        <f t="shared" si="593"/>
        <v>0</v>
      </c>
    </row>
    <row r="104" spans="1:64" ht="47.25" customHeight="1" x14ac:dyDescent="0.25">
      <c r="A104" s="28" t="s">
        <v>81</v>
      </c>
      <c r="B104" s="93" t="s">
        <v>113</v>
      </c>
      <c r="C104" s="93"/>
      <c r="D104" s="93"/>
      <c r="E104" s="39">
        <f>SUM(E105:E108)</f>
        <v>2470.4</v>
      </c>
      <c r="F104" s="39">
        <f t="shared" ref="F104:V104" si="594">SUM(F105:F108)</f>
        <v>0</v>
      </c>
      <c r="G104" s="39">
        <f t="shared" si="594"/>
        <v>0</v>
      </c>
      <c r="H104" s="39">
        <f t="shared" si="594"/>
        <v>2470.4</v>
      </c>
      <c r="I104" s="39">
        <f t="shared" si="594"/>
        <v>0</v>
      </c>
      <c r="J104" s="39">
        <f t="shared" si="594"/>
        <v>2102.6999999999998</v>
      </c>
      <c r="K104" s="39">
        <f t="shared" si="594"/>
        <v>0</v>
      </c>
      <c r="L104" s="39">
        <f t="shared" si="594"/>
        <v>0</v>
      </c>
      <c r="M104" s="39">
        <f>SUM(M105:M108)</f>
        <v>2102.6999999999998</v>
      </c>
      <c r="N104" s="39">
        <f t="shared" si="594"/>
        <v>0</v>
      </c>
      <c r="O104" s="39">
        <f t="shared" si="594"/>
        <v>367.69999999999993</v>
      </c>
      <c r="P104" s="39">
        <f t="shared" si="594"/>
        <v>0</v>
      </c>
      <c r="Q104" s="39">
        <f t="shared" si="594"/>
        <v>0</v>
      </c>
      <c r="R104" s="39">
        <f t="shared" si="594"/>
        <v>367.69999999999993</v>
      </c>
      <c r="S104" s="39">
        <f t="shared" si="594"/>
        <v>0</v>
      </c>
      <c r="T104" s="39">
        <f t="shared" si="594"/>
        <v>0</v>
      </c>
      <c r="U104" s="39">
        <f t="shared" si="594"/>
        <v>0</v>
      </c>
      <c r="V104" s="39">
        <f t="shared" si="594"/>
        <v>0</v>
      </c>
      <c r="W104" s="39">
        <f t="shared" ref="W104" si="595">SUM(W105:W108)</f>
        <v>0</v>
      </c>
      <c r="X104" s="39">
        <f t="shared" ref="X104" si="596">SUM(X105:X108)</f>
        <v>0</v>
      </c>
      <c r="Y104" s="39">
        <f t="shared" ref="Y104" si="597">SUM(Y105:Y108)</f>
        <v>0</v>
      </c>
      <c r="Z104" s="39">
        <f t="shared" ref="Z104" si="598">SUM(Z105:Z108)</f>
        <v>0</v>
      </c>
      <c r="AA104" s="39">
        <f t="shared" ref="AA104" si="599">SUM(AA105:AA108)</f>
        <v>0</v>
      </c>
      <c r="AB104" s="39">
        <f t="shared" ref="AB104" si="600">SUM(AB105:AB108)</f>
        <v>0</v>
      </c>
      <c r="AC104" s="39">
        <f t="shared" ref="AC104" si="601">SUM(AC105:AC108)</f>
        <v>0</v>
      </c>
      <c r="AD104" s="39">
        <f t="shared" ref="AD104" si="602">SUM(AD105:AD108)</f>
        <v>0</v>
      </c>
      <c r="AE104" s="39">
        <f t="shared" ref="AE104" si="603">SUM(AE105:AE108)</f>
        <v>0</v>
      </c>
      <c r="AF104" s="39">
        <f t="shared" ref="AF104" si="604">SUM(AF105:AF108)</f>
        <v>0</v>
      </c>
      <c r="AG104" s="39">
        <f t="shared" ref="AG104" si="605">SUM(AG105:AG108)</f>
        <v>0</v>
      </c>
      <c r="AH104" s="39">
        <f t="shared" ref="AH104" si="606">SUM(AH105:AH108)</f>
        <v>0</v>
      </c>
      <c r="AI104" s="39">
        <f t="shared" ref="AI104" si="607">SUM(AI105:AI108)</f>
        <v>0</v>
      </c>
      <c r="AJ104" s="39">
        <f t="shared" ref="AJ104" si="608">SUM(AJ105:AJ108)</f>
        <v>0</v>
      </c>
      <c r="AK104" s="39">
        <f t="shared" ref="AK104" si="609">SUM(AK105:AK108)</f>
        <v>0</v>
      </c>
      <c r="AL104" s="39">
        <f t="shared" ref="AL104:AM104" si="610">SUM(AL105:AL108)</f>
        <v>0</v>
      </c>
      <c r="AM104" s="39">
        <f t="shared" si="610"/>
        <v>0</v>
      </c>
      <c r="AN104" s="39">
        <f t="shared" ref="AN104" si="611">SUM(AN105:AN108)</f>
        <v>0</v>
      </c>
      <c r="AO104" s="39">
        <f t="shared" ref="AO104" si="612">SUM(AO105:AO108)</f>
        <v>0</v>
      </c>
      <c r="AP104" s="39">
        <f t="shared" ref="AP104" si="613">SUM(AP105:AP108)</f>
        <v>0</v>
      </c>
      <c r="AQ104" s="39">
        <f t="shared" ref="AQ104" si="614">SUM(AQ105:AQ108)</f>
        <v>0</v>
      </c>
      <c r="AR104" s="39">
        <f t="shared" ref="AR104" si="615">SUM(AR105:AR108)</f>
        <v>0</v>
      </c>
      <c r="AS104" s="39">
        <f t="shared" ref="AS104" si="616">SUM(AS105:AS108)</f>
        <v>0</v>
      </c>
      <c r="AT104" s="39">
        <f t="shared" ref="AT104" si="617">SUM(AT105:AT108)</f>
        <v>0</v>
      </c>
      <c r="AU104" s="39">
        <f t="shared" ref="AU104" si="618">SUM(AU105:AU108)</f>
        <v>0</v>
      </c>
      <c r="AV104" s="39">
        <f t="shared" ref="AV104" si="619">SUM(AV105:AV108)</f>
        <v>0</v>
      </c>
      <c r="AW104" s="39">
        <f t="shared" ref="AW104" si="620">SUM(AW105:AW108)</f>
        <v>0</v>
      </c>
      <c r="AX104" s="39">
        <f t="shared" ref="AX104" si="621">SUM(AX105:AX108)</f>
        <v>0</v>
      </c>
      <c r="AY104" s="39">
        <f t="shared" ref="AY104" si="622">SUM(AY105:AY108)</f>
        <v>0</v>
      </c>
      <c r="AZ104" s="39">
        <f t="shared" ref="AZ104" si="623">SUM(AZ105:AZ108)</f>
        <v>0</v>
      </c>
      <c r="BA104" s="39">
        <f t="shared" ref="BA104" si="624">SUM(BA105:BA108)</f>
        <v>0</v>
      </c>
      <c r="BB104" s="39">
        <f t="shared" ref="BB104" si="625">SUM(BB105:BB108)</f>
        <v>0</v>
      </c>
      <c r="BC104" s="39">
        <f t="shared" ref="BC104:BD104" si="626">SUM(BC105:BC108)</f>
        <v>0</v>
      </c>
      <c r="BD104" s="39">
        <f t="shared" si="626"/>
        <v>0</v>
      </c>
      <c r="BE104" s="39">
        <f t="shared" ref="BE104" si="627">SUM(BE105:BE108)</f>
        <v>0</v>
      </c>
      <c r="BF104" s="39">
        <f t="shared" ref="BF104" si="628">SUM(BF105:BF108)</f>
        <v>0</v>
      </c>
      <c r="BG104" s="39">
        <f t="shared" ref="BG104" si="629">SUM(BG105:BG108)</f>
        <v>0</v>
      </c>
      <c r="BH104" s="39">
        <f t="shared" ref="BH104" si="630">SUM(BH105:BH108)</f>
        <v>0</v>
      </c>
      <c r="BI104" s="39">
        <f t="shared" ref="BI104" si="631">SUM(BI105:BI108)</f>
        <v>0</v>
      </c>
      <c r="BJ104" s="39">
        <f t="shared" ref="BJ104" si="632">SUM(BJ105:BJ108)</f>
        <v>0</v>
      </c>
      <c r="BK104" s="39">
        <f t="shared" ref="BK104" si="633">SUM(BK105:BK108)</f>
        <v>0</v>
      </c>
      <c r="BL104" s="39">
        <f t="shared" ref="BL104" si="634">SUM(BL105:BL108)</f>
        <v>0</v>
      </c>
    </row>
    <row r="105" spans="1:64" ht="33" x14ac:dyDescent="0.25">
      <c r="A105" s="28" t="s">
        <v>109</v>
      </c>
      <c r="B105" s="29" t="s">
        <v>78</v>
      </c>
      <c r="C105" s="30" t="s">
        <v>24</v>
      </c>
      <c r="D105" s="30" t="s">
        <v>38</v>
      </c>
      <c r="E105" s="31">
        <f t="shared" ref="E105" si="635">J105+O105+T105+Y105+AD105+AI105+AN105+AS105+AX105</f>
        <v>1522.2999999999997</v>
      </c>
      <c r="F105" s="31">
        <f t="shared" ref="F105" si="636">K105+P105+U105+Z105+AE105+AJ105+AO105+AT105+AY105</f>
        <v>0</v>
      </c>
      <c r="G105" s="31">
        <f t="shared" ref="G105" si="637">L105+Q105+V105+AA105+AF105+AK105+AP105+AU105+AZ105</f>
        <v>0</v>
      </c>
      <c r="H105" s="31">
        <f t="shared" ref="H105" si="638">M105+R105+W105+AB105+AG105+AL105+AQ105+AV105+BA105</f>
        <v>1522.2999999999997</v>
      </c>
      <c r="I105" s="31">
        <f t="shared" ref="I105" si="639">N105+S105+X105+AC105+AH105+AM105+AR105+AW105+BB105</f>
        <v>0</v>
      </c>
      <c r="J105" s="32">
        <f>M105</f>
        <v>1154.5999999999999</v>
      </c>
      <c r="K105" s="40">
        <v>0</v>
      </c>
      <c r="L105" s="40">
        <v>0</v>
      </c>
      <c r="M105" s="32">
        <f>2309.2-1154.6</f>
        <v>1154.5999999999999</v>
      </c>
      <c r="N105" s="40">
        <v>0</v>
      </c>
      <c r="O105" s="33">
        <f>SUM(P105:S105)</f>
        <v>367.69999999999993</v>
      </c>
      <c r="P105" s="40">
        <v>0</v>
      </c>
      <c r="Q105" s="40">
        <v>0</v>
      </c>
      <c r="R105" s="41">
        <f>1154.6-786.9</f>
        <v>367.69999999999993</v>
      </c>
      <c r="S105" s="40">
        <v>0</v>
      </c>
      <c r="T105" s="33">
        <f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110</v>
      </c>
      <c r="B106" s="29" t="s">
        <v>66</v>
      </c>
      <c r="C106" s="30" t="s">
        <v>24</v>
      </c>
      <c r="D106" s="30" t="s">
        <v>38</v>
      </c>
      <c r="E106" s="31">
        <f t="shared" ref="E106:E108" si="640">J106+O106+T106+Y106+AD106+AI106+AN106+AS106+AX106</f>
        <v>65</v>
      </c>
      <c r="F106" s="31">
        <f t="shared" ref="F106:F108" si="641">K106+P106+U106+Z106+AE106+AJ106+AO106+AT106+AY106</f>
        <v>0</v>
      </c>
      <c r="G106" s="31">
        <f t="shared" ref="G106:G108" si="642">L106+Q106+V106+AA106+AF106+AK106+AP106+AU106+AZ106</f>
        <v>0</v>
      </c>
      <c r="H106" s="31">
        <f t="shared" ref="H106:H108" si="643">M106+R106+W106+AB106+AG106+AL106+AQ106+AV106+BA106</f>
        <v>65</v>
      </c>
      <c r="I106" s="31">
        <f t="shared" ref="I106:I108" si="644">N106+S106+X106+AC106+AH106+AM106+AR106+AW106+BB106</f>
        <v>0</v>
      </c>
      <c r="J106" s="32">
        <f>M106</f>
        <v>65</v>
      </c>
      <c r="K106" s="40">
        <v>0</v>
      </c>
      <c r="L106" s="40">
        <v>0</v>
      </c>
      <c r="M106" s="32">
        <v>65</v>
      </c>
      <c r="N106" s="40">
        <v>0</v>
      </c>
      <c r="O106" s="33">
        <f t="shared" ref="O106:O107" si="645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6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7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8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9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50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51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52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3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4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111</v>
      </c>
      <c r="B107" s="29" t="s">
        <v>77</v>
      </c>
      <c r="C107" s="30" t="s">
        <v>24</v>
      </c>
      <c r="D107" s="30" t="s">
        <v>38</v>
      </c>
      <c r="E107" s="31">
        <f t="shared" si="640"/>
        <v>562.70000000000005</v>
      </c>
      <c r="F107" s="31">
        <f t="shared" si="641"/>
        <v>0</v>
      </c>
      <c r="G107" s="31">
        <f t="shared" si="642"/>
        <v>0</v>
      </c>
      <c r="H107" s="31">
        <f t="shared" si="643"/>
        <v>562.70000000000005</v>
      </c>
      <c r="I107" s="31">
        <f t="shared" si="644"/>
        <v>0</v>
      </c>
      <c r="J107" s="32">
        <f>M107</f>
        <v>562.70000000000005</v>
      </c>
      <c r="K107" s="40">
        <v>0</v>
      </c>
      <c r="L107" s="40">
        <v>0</v>
      </c>
      <c r="M107" s="32">
        <v>562.70000000000005</v>
      </c>
      <c r="N107" s="40">
        <v>0</v>
      </c>
      <c r="O107" s="33">
        <f t="shared" si="645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6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7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8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9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50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51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52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3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4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112</v>
      </c>
      <c r="B108" s="29" t="s">
        <v>82</v>
      </c>
      <c r="C108" s="30" t="s">
        <v>24</v>
      </c>
      <c r="D108" s="30" t="s">
        <v>38</v>
      </c>
      <c r="E108" s="31">
        <f t="shared" si="640"/>
        <v>320.39999999999998</v>
      </c>
      <c r="F108" s="31">
        <f t="shared" si="641"/>
        <v>0</v>
      </c>
      <c r="G108" s="31">
        <f t="shared" si="642"/>
        <v>0</v>
      </c>
      <c r="H108" s="31">
        <f t="shared" si="643"/>
        <v>320.39999999999998</v>
      </c>
      <c r="I108" s="31">
        <f t="shared" si="644"/>
        <v>0</v>
      </c>
      <c r="J108" s="32">
        <f>M108</f>
        <v>320.39999999999998</v>
      </c>
      <c r="K108" s="40">
        <v>0</v>
      </c>
      <c r="L108" s="40">
        <v>0</v>
      </c>
      <c r="M108" s="32">
        <v>320.39999999999998</v>
      </c>
      <c r="N108" s="40">
        <v>0</v>
      </c>
      <c r="O108" s="33">
        <f>SUM(P108:S108)</f>
        <v>0</v>
      </c>
      <c r="P108" s="39">
        <f>P109+P114</f>
        <v>0</v>
      </c>
      <c r="Q108" s="39">
        <f>Q109+Q114</f>
        <v>0</v>
      </c>
      <c r="R108" s="39">
        <v>0</v>
      </c>
      <c r="S108" s="39">
        <v>0</v>
      </c>
      <c r="T108" s="33">
        <f>SUM(U108:X108)</f>
        <v>0</v>
      </c>
      <c r="U108" s="39">
        <f>U109+U114</f>
        <v>0</v>
      </c>
      <c r="V108" s="39">
        <v>0</v>
      </c>
      <c r="W108" s="33">
        <v>0</v>
      </c>
      <c r="X108" s="39">
        <v>0</v>
      </c>
      <c r="Y108" s="33">
        <f>SUM(Z108:AC108)</f>
        <v>0</v>
      </c>
      <c r="Z108" s="39">
        <f>Z109+Z114</f>
        <v>0</v>
      </c>
      <c r="AA108" s="40">
        <v>0</v>
      </c>
      <c r="AB108" s="40">
        <v>0</v>
      </c>
      <c r="AC108" s="40">
        <v>0</v>
      </c>
      <c r="AD108" s="33">
        <f>SUM(AE108:AH108)</f>
        <v>0</v>
      </c>
      <c r="AE108" s="39">
        <f>AE109+AE114</f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>AJ109+AJ114</f>
        <v>0</v>
      </c>
      <c r="AK108" s="39">
        <f>AK109+AK114</f>
        <v>0</v>
      </c>
      <c r="AL108" s="39">
        <f>AL109+AL114</f>
        <v>0</v>
      </c>
      <c r="AM108" s="39">
        <f>AM109+AM114</f>
        <v>0</v>
      </c>
      <c r="AN108" s="33">
        <f>SUM(AO108:AR108)</f>
        <v>0</v>
      </c>
      <c r="AO108" s="39">
        <f>AO109+AO114</f>
        <v>0</v>
      </c>
      <c r="AP108" s="39">
        <f>AP109+AP114</f>
        <v>0</v>
      </c>
      <c r="AQ108" s="39">
        <f>AQ109+AQ114</f>
        <v>0</v>
      </c>
      <c r="AR108" s="39">
        <f>AR109+AR114</f>
        <v>0</v>
      </c>
      <c r="AS108" s="33">
        <f>SUM(AT108:AW108)</f>
        <v>0</v>
      </c>
      <c r="AT108" s="39">
        <f>AT109+AT114</f>
        <v>0</v>
      </c>
      <c r="AU108" s="39">
        <f>AU109+AU114</f>
        <v>0</v>
      </c>
      <c r="AV108" s="39">
        <f>AV109+AV114</f>
        <v>0</v>
      </c>
      <c r="AW108" s="39">
        <f>AW109+AW114</f>
        <v>0</v>
      </c>
      <c r="AX108" s="33">
        <f>SUM(AY108:BB108)</f>
        <v>0</v>
      </c>
      <c r="AY108" s="39">
        <f>AY109+AY114</f>
        <v>0</v>
      </c>
      <c r="AZ108" s="39">
        <f>AZ109+AZ114</f>
        <v>0</v>
      </c>
      <c r="BA108" s="39">
        <f>BA109+BA114</f>
        <v>0</v>
      </c>
      <c r="BB108" s="39">
        <f>BB109+BB114</f>
        <v>0</v>
      </c>
      <c r="BC108" s="33">
        <f>SUM(BD108:BG108)</f>
        <v>0</v>
      </c>
      <c r="BD108" s="39">
        <f>BD109+BD114</f>
        <v>0</v>
      </c>
      <c r="BE108" s="39">
        <f>BE109+BE114</f>
        <v>0</v>
      </c>
      <c r="BF108" s="39">
        <f>BF109+BF114</f>
        <v>0</v>
      </c>
      <c r="BG108" s="39">
        <f>BG109+BG114</f>
        <v>0</v>
      </c>
      <c r="BH108" s="33">
        <f>SUM(BI108:BL108)</f>
        <v>0</v>
      </c>
      <c r="BI108" s="39">
        <f>BI109+BI114</f>
        <v>0</v>
      </c>
      <c r="BJ108" s="39">
        <f>BJ109+BJ114</f>
        <v>0</v>
      </c>
      <c r="BK108" s="39">
        <f>BK109+BK114</f>
        <v>0</v>
      </c>
      <c r="BL108" s="39">
        <f>BL109+BL114</f>
        <v>0</v>
      </c>
    </row>
    <row r="109" spans="1:64" ht="31.5" customHeight="1" x14ac:dyDescent="0.25">
      <c r="A109" s="28" t="s">
        <v>115</v>
      </c>
      <c r="B109" s="93" t="s">
        <v>114</v>
      </c>
      <c r="C109" s="93"/>
      <c r="D109" s="93"/>
      <c r="E109" s="39">
        <f>SUM(E110:E113)</f>
        <v>4695.7</v>
      </c>
      <c r="F109" s="39">
        <f t="shared" ref="F109:BL109" si="655">SUM(F110:F113)</f>
        <v>0</v>
      </c>
      <c r="G109" s="39">
        <f t="shared" si="655"/>
        <v>0</v>
      </c>
      <c r="H109" s="39">
        <f t="shared" si="655"/>
        <v>4695.7</v>
      </c>
      <c r="I109" s="39">
        <f t="shared" si="655"/>
        <v>0</v>
      </c>
      <c r="J109" s="39">
        <f t="shared" si="655"/>
        <v>2771.5</v>
      </c>
      <c r="K109" s="39">
        <f t="shared" si="655"/>
        <v>0</v>
      </c>
      <c r="L109" s="39">
        <f t="shared" si="655"/>
        <v>0</v>
      </c>
      <c r="M109" s="39">
        <f t="shared" si="655"/>
        <v>2771.5</v>
      </c>
      <c r="N109" s="39">
        <f t="shared" si="655"/>
        <v>0</v>
      </c>
      <c r="O109" s="39">
        <f t="shared" si="655"/>
        <v>0</v>
      </c>
      <c r="P109" s="39">
        <f t="shared" si="655"/>
        <v>0</v>
      </c>
      <c r="Q109" s="39">
        <f t="shared" si="655"/>
        <v>0</v>
      </c>
      <c r="R109" s="39">
        <f t="shared" si="655"/>
        <v>0</v>
      </c>
      <c r="S109" s="39">
        <f t="shared" si="655"/>
        <v>0</v>
      </c>
      <c r="T109" s="39">
        <f t="shared" si="655"/>
        <v>0</v>
      </c>
      <c r="U109" s="39">
        <f t="shared" si="655"/>
        <v>0</v>
      </c>
      <c r="V109" s="39">
        <f t="shared" si="655"/>
        <v>0</v>
      </c>
      <c r="W109" s="39">
        <f t="shared" si="655"/>
        <v>0</v>
      </c>
      <c r="X109" s="39">
        <f t="shared" si="655"/>
        <v>0</v>
      </c>
      <c r="Y109" s="39">
        <f t="shared" si="655"/>
        <v>1924.2</v>
      </c>
      <c r="Z109" s="39">
        <f t="shared" si="655"/>
        <v>0</v>
      </c>
      <c r="AA109" s="39">
        <f t="shared" si="655"/>
        <v>0</v>
      </c>
      <c r="AB109" s="39">
        <f t="shared" si="655"/>
        <v>1924.2</v>
      </c>
      <c r="AC109" s="39">
        <f t="shared" si="655"/>
        <v>0</v>
      </c>
      <c r="AD109" s="39">
        <f t="shared" si="655"/>
        <v>0</v>
      </c>
      <c r="AE109" s="39">
        <f t="shared" si="655"/>
        <v>0</v>
      </c>
      <c r="AF109" s="39">
        <f t="shared" si="655"/>
        <v>0</v>
      </c>
      <c r="AG109" s="39">
        <f t="shared" si="655"/>
        <v>0</v>
      </c>
      <c r="AH109" s="39">
        <f t="shared" si="655"/>
        <v>0</v>
      </c>
      <c r="AI109" s="39">
        <f t="shared" si="655"/>
        <v>0</v>
      </c>
      <c r="AJ109" s="39">
        <f t="shared" si="655"/>
        <v>0</v>
      </c>
      <c r="AK109" s="39">
        <f t="shared" si="655"/>
        <v>0</v>
      </c>
      <c r="AL109" s="39">
        <f t="shared" si="655"/>
        <v>0</v>
      </c>
      <c r="AM109" s="39">
        <f t="shared" si="655"/>
        <v>0</v>
      </c>
      <c r="AN109" s="39">
        <f t="shared" si="655"/>
        <v>0</v>
      </c>
      <c r="AO109" s="39">
        <f t="shared" si="655"/>
        <v>0</v>
      </c>
      <c r="AP109" s="39">
        <f t="shared" si="655"/>
        <v>0</v>
      </c>
      <c r="AQ109" s="39">
        <f t="shared" si="655"/>
        <v>0</v>
      </c>
      <c r="AR109" s="39">
        <f t="shared" si="655"/>
        <v>0</v>
      </c>
      <c r="AS109" s="39">
        <f t="shared" si="655"/>
        <v>0</v>
      </c>
      <c r="AT109" s="39">
        <f t="shared" si="655"/>
        <v>0</v>
      </c>
      <c r="AU109" s="39">
        <f t="shared" si="655"/>
        <v>0</v>
      </c>
      <c r="AV109" s="39">
        <f t="shared" si="655"/>
        <v>0</v>
      </c>
      <c r="AW109" s="39">
        <f t="shared" si="655"/>
        <v>0</v>
      </c>
      <c r="AX109" s="39">
        <f t="shared" si="655"/>
        <v>0</v>
      </c>
      <c r="AY109" s="39">
        <f t="shared" si="655"/>
        <v>0</v>
      </c>
      <c r="AZ109" s="39">
        <f t="shared" si="655"/>
        <v>0</v>
      </c>
      <c r="BA109" s="39">
        <f t="shared" si="655"/>
        <v>0</v>
      </c>
      <c r="BB109" s="39">
        <f t="shared" si="655"/>
        <v>0</v>
      </c>
      <c r="BC109" s="39">
        <f t="shared" si="655"/>
        <v>0</v>
      </c>
      <c r="BD109" s="39">
        <f t="shared" si="655"/>
        <v>0</v>
      </c>
      <c r="BE109" s="39">
        <f t="shared" si="655"/>
        <v>0</v>
      </c>
      <c r="BF109" s="39">
        <f t="shared" si="655"/>
        <v>0</v>
      </c>
      <c r="BG109" s="39">
        <f t="shared" si="655"/>
        <v>0</v>
      </c>
      <c r="BH109" s="39">
        <f t="shared" si="655"/>
        <v>0</v>
      </c>
      <c r="BI109" s="39">
        <f t="shared" si="655"/>
        <v>0</v>
      </c>
      <c r="BJ109" s="39">
        <f t="shared" si="655"/>
        <v>0</v>
      </c>
      <c r="BK109" s="39">
        <f t="shared" si="655"/>
        <v>0</v>
      </c>
      <c r="BL109" s="39">
        <f t="shared" si="655"/>
        <v>0</v>
      </c>
    </row>
    <row r="110" spans="1:64" ht="33" x14ac:dyDescent="0.25">
      <c r="A110" s="28" t="s">
        <v>201</v>
      </c>
      <c r="B110" s="29" t="s">
        <v>78</v>
      </c>
      <c r="C110" s="30" t="s">
        <v>24</v>
      </c>
      <c r="D110" s="30" t="s">
        <v>24</v>
      </c>
      <c r="E110" s="31">
        <f t="shared" ref="E110" si="656">J110+O110+T110+Y110+AD110+AI110+AN110+AS110+AX110</f>
        <v>700.7</v>
      </c>
      <c r="F110" s="31">
        <f t="shared" ref="F110" si="657">K110+P110+U110+Z110+AE110+AJ110+AO110+AT110+AY110</f>
        <v>0</v>
      </c>
      <c r="G110" s="31">
        <f t="shared" ref="G110" si="658">L110+Q110+V110+AA110+AF110+AK110+AP110+AU110+AZ110</f>
        <v>0</v>
      </c>
      <c r="H110" s="31">
        <f t="shared" ref="H110" si="659">M110+R110+W110+AB110+AG110+AL110+AQ110+AV110+BA110</f>
        <v>700.7</v>
      </c>
      <c r="I110" s="31">
        <f t="shared" ref="I110" si="660">N110+S110+X110+AC110+AH110+AM110+AR110+AW110+BB110</f>
        <v>0</v>
      </c>
      <c r="J110" s="32">
        <f>M110</f>
        <v>700.7</v>
      </c>
      <c r="K110" s="40">
        <v>0</v>
      </c>
      <c r="L110" s="40">
        <v>0</v>
      </c>
      <c r="M110" s="32">
        <v>700.7</v>
      </c>
      <c r="N110" s="40">
        <v>0</v>
      </c>
      <c r="O110" s="33">
        <f t="shared" ref="O110:O111" si="661">SUM(P110:S110)</f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ref="T110:T111" si="662">SUM(U110:X110)</f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ref="Y110:Y111" si="663">SUM(Z110:AC110)</f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ref="AD110:AD111" si="664">SUM(AE110:AH110)</f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ref="AI110:AI111" si="665">SUM(AJ110:AM110)</f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ref="AN110:AN111" si="666">SUM(AO110:AR110)</f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ref="AS110:AS111" si="667">SUM(AT110:AW110)</f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ref="AX110:AX111" si="668">SUM(AY110:BB110)</f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ref="BC110:BC111" si="669">SUM(BD110:BG110)</f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ref="BH110:BH111" si="670">SUM(BI110:BL110)</f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116</v>
      </c>
      <c r="B111" s="29" t="s">
        <v>97</v>
      </c>
      <c r="C111" s="30" t="s">
        <v>24</v>
      </c>
      <c r="D111" s="30" t="s">
        <v>24</v>
      </c>
      <c r="E111" s="31">
        <f t="shared" ref="E111" si="671">J111+O111+T111+Y111+AD111+AI111+AN111+AS111+AX111</f>
        <v>1476.8</v>
      </c>
      <c r="F111" s="31">
        <f t="shared" ref="F111" si="672">K111+P111+U111+Z111+AE111+AJ111+AO111+AT111+AY111</f>
        <v>0</v>
      </c>
      <c r="G111" s="31">
        <f t="shared" ref="G111" si="673">L111+Q111+V111+AA111+AF111+AK111+AP111+AU111+AZ111</f>
        <v>0</v>
      </c>
      <c r="H111" s="31">
        <f t="shared" ref="H111" si="674">M111+R111+W111+AB111+AG111+AL111+AQ111+AV111+BA111</f>
        <v>1476.8</v>
      </c>
      <c r="I111" s="31">
        <f t="shared" ref="I111" si="675">N111+S111+X111+AC111+AH111+AM111+AR111+AW111+BB111</f>
        <v>0</v>
      </c>
      <c r="J111" s="32">
        <f>M111</f>
        <v>1476.8</v>
      </c>
      <c r="K111" s="40">
        <v>0</v>
      </c>
      <c r="L111" s="40">
        <v>0</v>
      </c>
      <c r="M111" s="32">
        <v>1476.8</v>
      </c>
      <c r="N111" s="40">
        <v>0</v>
      </c>
      <c r="O111" s="33">
        <f t="shared" si="661"/>
        <v>0</v>
      </c>
      <c r="P111" s="40">
        <v>0</v>
      </c>
      <c r="Q111" s="40">
        <v>0</v>
      </c>
      <c r="R111" s="40">
        <v>0</v>
      </c>
      <c r="S111" s="40">
        <v>0</v>
      </c>
      <c r="T111" s="33">
        <f t="shared" si="662"/>
        <v>0</v>
      </c>
      <c r="U111" s="40">
        <v>0</v>
      </c>
      <c r="V111" s="40">
        <v>0</v>
      </c>
      <c r="W111" s="40">
        <v>0</v>
      </c>
      <c r="X111" s="40">
        <v>0</v>
      </c>
      <c r="Y111" s="33">
        <f t="shared" si="663"/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si="664"/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 t="shared" si="665"/>
        <v>0</v>
      </c>
      <c r="AJ111" s="40">
        <v>0</v>
      </c>
      <c r="AK111" s="40">
        <v>0</v>
      </c>
      <c r="AL111" s="40">
        <v>0</v>
      </c>
      <c r="AM111" s="40">
        <v>0</v>
      </c>
      <c r="AN111" s="33">
        <f t="shared" si="666"/>
        <v>0</v>
      </c>
      <c r="AO111" s="40">
        <v>0</v>
      </c>
      <c r="AP111" s="40">
        <v>0</v>
      </c>
      <c r="AQ111" s="40">
        <v>0</v>
      </c>
      <c r="AR111" s="40">
        <v>0</v>
      </c>
      <c r="AS111" s="33">
        <f t="shared" si="667"/>
        <v>0</v>
      </c>
      <c r="AT111" s="40">
        <v>0</v>
      </c>
      <c r="AU111" s="40">
        <v>0</v>
      </c>
      <c r="AV111" s="40">
        <v>0</v>
      </c>
      <c r="AW111" s="40">
        <v>0</v>
      </c>
      <c r="AX111" s="33">
        <f t="shared" si="668"/>
        <v>0</v>
      </c>
      <c r="AY111" s="40">
        <v>0</v>
      </c>
      <c r="AZ111" s="40">
        <v>0</v>
      </c>
      <c r="BA111" s="40">
        <v>0</v>
      </c>
      <c r="BB111" s="40">
        <v>0</v>
      </c>
      <c r="BC111" s="33">
        <f t="shared" si="669"/>
        <v>0</v>
      </c>
      <c r="BD111" s="40">
        <v>0</v>
      </c>
      <c r="BE111" s="40">
        <v>0</v>
      </c>
      <c r="BF111" s="40">
        <v>0</v>
      </c>
      <c r="BG111" s="40">
        <v>0</v>
      </c>
      <c r="BH111" s="33">
        <f t="shared" si="670"/>
        <v>0</v>
      </c>
      <c r="BI111" s="40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117</v>
      </c>
      <c r="B112" s="29" t="s">
        <v>77</v>
      </c>
      <c r="C112" s="30" t="s">
        <v>24</v>
      </c>
      <c r="D112" s="30" t="s">
        <v>38</v>
      </c>
      <c r="E112" s="31">
        <f t="shared" ref="E112:E113" si="676">J112+O112+T112+Y112+AD112+AI112+AN112+AS112+AX112</f>
        <v>594</v>
      </c>
      <c r="F112" s="31">
        <f t="shared" ref="F112:F113" si="677">K112+P112+U112+Z112+AE112+AJ112+AO112+AT112+AY112</f>
        <v>0</v>
      </c>
      <c r="G112" s="31">
        <f t="shared" ref="G112:G113" si="678">L112+Q112+V112+AA112+AF112+AK112+AP112+AU112+AZ112</f>
        <v>0</v>
      </c>
      <c r="H112" s="31">
        <f t="shared" ref="H112:H113" si="679">M112+R112+W112+AB112+AG112+AL112+AQ112+AV112+BA112</f>
        <v>594</v>
      </c>
      <c r="I112" s="31">
        <f t="shared" ref="I112:I113" si="680">N112+S112+X112+AC112+AH112+AM112+AR112+AW112+BB112</f>
        <v>0</v>
      </c>
      <c r="J112" s="32">
        <f>M112</f>
        <v>594</v>
      </c>
      <c r="K112" s="40">
        <v>0</v>
      </c>
      <c r="L112" s="40">
        <v>0</v>
      </c>
      <c r="M112" s="32">
        <v>594</v>
      </c>
      <c r="N112" s="40">
        <v>0</v>
      </c>
      <c r="O112" s="33">
        <f>SUM(P112:S112)</f>
        <v>0</v>
      </c>
      <c r="P112" s="39">
        <f t="shared" ref="P112:Q113" si="681">P114+P119</f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ref="U112:U113" si="682">U114+U119</f>
        <v>0</v>
      </c>
      <c r="V112" s="33">
        <v>0</v>
      </c>
      <c r="W112" s="33">
        <v>0</v>
      </c>
      <c r="X112" s="33">
        <v>0</v>
      </c>
      <c r="Y112" s="33">
        <f t="shared" ref="Y112:Y113" si="683">SUM(Z112:AC112)</f>
        <v>0</v>
      </c>
      <c r="Z112" s="40">
        <v>0</v>
      </c>
      <c r="AA112" s="40">
        <v>0</v>
      </c>
      <c r="AB112" s="40">
        <v>0</v>
      </c>
      <c r="AC112" s="40">
        <v>0</v>
      </c>
      <c r="AD112" s="33">
        <f t="shared" ref="AD112:AD113" si="684">SUM(AE112:AH112)</f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ref="AJ112:AM113" si="685">AJ114+AJ119</f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ref="AO112:AR113" si="686">AO114+AO119</f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ref="AT112:AW113" si="687">AT114+AT119</f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ref="AY112:BB113" si="688">AY114+AY119</f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ref="BD112:BG113" si="689">BD114+BD119</f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ref="BI112:BL113" si="690">BI114+BI119</f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49.5" x14ac:dyDescent="0.25">
      <c r="A113" s="28" t="s">
        <v>317</v>
      </c>
      <c r="B113" s="29" t="s">
        <v>318</v>
      </c>
      <c r="C113" s="30" t="s">
        <v>24</v>
      </c>
      <c r="D113" s="30" t="s">
        <v>38</v>
      </c>
      <c r="E113" s="31">
        <f t="shared" si="676"/>
        <v>1924.2</v>
      </c>
      <c r="F113" s="31">
        <f t="shared" si="677"/>
        <v>0</v>
      </c>
      <c r="G113" s="31">
        <f t="shared" si="678"/>
        <v>0</v>
      </c>
      <c r="H113" s="31">
        <f t="shared" si="679"/>
        <v>1924.2</v>
      </c>
      <c r="I113" s="31">
        <f t="shared" si="680"/>
        <v>0</v>
      </c>
      <c r="J113" s="50">
        <f>M113</f>
        <v>0</v>
      </c>
      <c r="K113" s="40">
        <v>0</v>
      </c>
      <c r="L113" s="40">
        <v>0</v>
      </c>
      <c r="M113" s="50">
        <v>0</v>
      </c>
      <c r="N113" s="40">
        <v>0</v>
      </c>
      <c r="O113" s="33">
        <f>SUM(P113:S113)</f>
        <v>0</v>
      </c>
      <c r="P113" s="39">
        <f t="shared" si="681"/>
        <v>0</v>
      </c>
      <c r="Q113" s="39">
        <f t="shared" si="681"/>
        <v>0</v>
      </c>
      <c r="R113" s="39">
        <v>0</v>
      </c>
      <c r="S113" s="39">
        <v>0</v>
      </c>
      <c r="T113" s="33">
        <f>SUM(U113:X113)</f>
        <v>0</v>
      </c>
      <c r="U113" s="39">
        <f t="shared" si="682"/>
        <v>0</v>
      </c>
      <c r="V113" s="33">
        <v>0</v>
      </c>
      <c r="W113" s="33">
        <v>0</v>
      </c>
      <c r="X113" s="33">
        <v>0</v>
      </c>
      <c r="Y113" s="33">
        <f t="shared" si="683"/>
        <v>1924.2</v>
      </c>
      <c r="Z113" s="40">
        <v>0</v>
      </c>
      <c r="AA113" s="40">
        <v>0</v>
      </c>
      <c r="AB113" s="41">
        <v>1924.2</v>
      </c>
      <c r="AC113" s="40">
        <v>0</v>
      </c>
      <c r="AD113" s="33">
        <f t="shared" si="684"/>
        <v>0</v>
      </c>
      <c r="AE113" s="40">
        <v>0</v>
      </c>
      <c r="AF113" s="40">
        <v>0</v>
      </c>
      <c r="AG113" s="40">
        <v>0</v>
      </c>
      <c r="AH113" s="40">
        <v>0</v>
      </c>
      <c r="AI113" s="33">
        <f>SUM(AJ113:AM113)</f>
        <v>0</v>
      </c>
      <c r="AJ113" s="39">
        <f t="shared" si="685"/>
        <v>0</v>
      </c>
      <c r="AK113" s="39">
        <f t="shared" si="685"/>
        <v>0</v>
      </c>
      <c r="AL113" s="39">
        <f t="shared" si="685"/>
        <v>0</v>
      </c>
      <c r="AM113" s="39">
        <f t="shared" si="685"/>
        <v>0</v>
      </c>
      <c r="AN113" s="33">
        <f>SUM(AO113:AR113)</f>
        <v>0</v>
      </c>
      <c r="AO113" s="39">
        <f t="shared" si="686"/>
        <v>0</v>
      </c>
      <c r="AP113" s="39">
        <f t="shared" si="686"/>
        <v>0</v>
      </c>
      <c r="AQ113" s="39">
        <f t="shared" si="686"/>
        <v>0</v>
      </c>
      <c r="AR113" s="39">
        <f t="shared" si="686"/>
        <v>0</v>
      </c>
      <c r="AS113" s="33">
        <f>SUM(AT113:AW113)</f>
        <v>0</v>
      </c>
      <c r="AT113" s="39">
        <f t="shared" si="687"/>
        <v>0</v>
      </c>
      <c r="AU113" s="39">
        <f t="shared" si="687"/>
        <v>0</v>
      </c>
      <c r="AV113" s="39">
        <f t="shared" si="687"/>
        <v>0</v>
      </c>
      <c r="AW113" s="39">
        <f t="shared" si="687"/>
        <v>0</v>
      </c>
      <c r="AX113" s="33">
        <f>SUM(AY113:BB113)</f>
        <v>0</v>
      </c>
      <c r="AY113" s="39">
        <f t="shared" si="688"/>
        <v>0</v>
      </c>
      <c r="AZ113" s="39">
        <f t="shared" si="688"/>
        <v>0</v>
      </c>
      <c r="BA113" s="39">
        <f t="shared" si="688"/>
        <v>0</v>
      </c>
      <c r="BB113" s="39">
        <f t="shared" si="688"/>
        <v>0</v>
      </c>
      <c r="BC113" s="33">
        <f>SUM(BD113:BG113)</f>
        <v>0</v>
      </c>
      <c r="BD113" s="39">
        <f t="shared" si="689"/>
        <v>0</v>
      </c>
      <c r="BE113" s="39">
        <f t="shared" si="689"/>
        <v>0</v>
      </c>
      <c r="BF113" s="39">
        <f t="shared" si="689"/>
        <v>0</v>
      </c>
      <c r="BG113" s="39">
        <f t="shared" si="689"/>
        <v>0</v>
      </c>
      <c r="BH113" s="33">
        <f>SUM(BI113:BL113)</f>
        <v>0</v>
      </c>
      <c r="BI113" s="39">
        <f t="shared" si="690"/>
        <v>0</v>
      </c>
      <c r="BJ113" s="39">
        <f t="shared" si="690"/>
        <v>0</v>
      </c>
      <c r="BK113" s="39">
        <f t="shared" si="690"/>
        <v>0</v>
      </c>
      <c r="BL113" s="39">
        <f t="shared" si="690"/>
        <v>0</v>
      </c>
    </row>
    <row r="114" spans="1:64" ht="31.5" customHeight="1" x14ac:dyDescent="0.25">
      <c r="A114" s="28" t="s">
        <v>83</v>
      </c>
      <c r="B114" s="93" t="s">
        <v>118</v>
      </c>
      <c r="C114" s="93"/>
      <c r="D114" s="93"/>
      <c r="E114" s="39">
        <f t="shared" ref="E114:AJ114" si="691">SUM(E115:E140)</f>
        <v>146553.9</v>
      </c>
      <c r="F114" s="39">
        <f t="shared" si="691"/>
        <v>0</v>
      </c>
      <c r="G114" s="39">
        <f t="shared" si="691"/>
        <v>40831.399999999994</v>
      </c>
      <c r="H114" s="39">
        <f t="shared" si="691"/>
        <v>105221.10000000002</v>
      </c>
      <c r="I114" s="39">
        <f t="shared" si="691"/>
        <v>501.39999999999992</v>
      </c>
      <c r="J114" s="39">
        <f t="shared" si="691"/>
        <v>36127.5</v>
      </c>
      <c r="K114" s="39">
        <f t="shared" si="691"/>
        <v>0</v>
      </c>
      <c r="L114" s="39">
        <f t="shared" si="691"/>
        <v>0</v>
      </c>
      <c r="M114" s="39">
        <f t="shared" si="691"/>
        <v>36016.600000000006</v>
      </c>
      <c r="N114" s="39">
        <f t="shared" si="691"/>
        <v>110.89999999999999</v>
      </c>
      <c r="O114" s="39">
        <f t="shared" si="691"/>
        <v>37011.1</v>
      </c>
      <c r="P114" s="39">
        <f t="shared" si="691"/>
        <v>0</v>
      </c>
      <c r="Q114" s="39">
        <f t="shared" si="691"/>
        <v>0</v>
      </c>
      <c r="R114" s="39">
        <f t="shared" si="691"/>
        <v>36801.699999999997</v>
      </c>
      <c r="S114" s="39">
        <f t="shared" si="691"/>
        <v>209.39999999999998</v>
      </c>
      <c r="T114" s="39">
        <f t="shared" si="691"/>
        <v>67169.299999999988</v>
      </c>
      <c r="U114" s="39">
        <f t="shared" si="691"/>
        <v>0</v>
      </c>
      <c r="V114" s="39">
        <f t="shared" si="691"/>
        <v>40831.399999999994</v>
      </c>
      <c r="W114" s="39">
        <f t="shared" si="691"/>
        <v>26156.799999999999</v>
      </c>
      <c r="X114" s="39">
        <f t="shared" si="691"/>
        <v>181.10000000000002</v>
      </c>
      <c r="Y114" s="39">
        <f t="shared" si="691"/>
        <v>6246</v>
      </c>
      <c r="Z114" s="39">
        <f t="shared" si="691"/>
        <v>0</v>
      </c>
      <c r="AA114" s="39">
        <f t="shared" si="691"/>
        <v>0</v>
      </c>
      <c r="AB114" s="39">
        <f t="shared" si="691"/>
        <v>6246</v>
      </c>
      <c r="AC114" s="39">
        <f t="shared" si="691"/>
        <v>0</v>
      </c>
      <c r="AD114" s="39">
        <f t="shared" si="691"/>
        <v>0</v>
      </c>
      <c r="AE114" s="39">
        <f t="shared" si="691"/>
        <v>0</v>
      </c>
      <c r="AF114" s="39">
        <f t="shared" si="691"/>
        <v>0</v>
      </c>
      <c r="AG114" s="39">
        <f t="shared" si="691"/>
        <v>0</v>
      </c>
      <c r="AH114" s="39">
        <f t="shared" si="691"/>
        <v>0</v>
      </c>
      <c r="AI114" s="39">
        <f t="shared" si="691"/>
        <v>0</v>
      </c>
      <c r="AJ114" s="39">
        <f t="shared" si="691"/>
        <v>0</v>
      </c>
      <c r="AK114" s="39">
        <f t="shared" ref="AK114:BL114" si="692">SUM(AK115:AK140)</f>
        <v>0</v>
      </c>
      <c r="AL114" s="39">
        <f t="shared" si="692"/>
        <v>0</v>
      </c>
      <c r="AM114" s="39">
        <f t="shared" si="692"/>
        <v>0</v>
      </c>
      <c r="AN114" s="39">
        <f t="shared" si="692"/>
        <v>0</v>
      </c>
      <c r="AO114" s="39">
        <f t="shared" si="692"/>
        <v>0</v>
      </c>
      <c r="AP114" s="39">
        <f t="shared" si="692"/>
        <v>0</v>
      </c>
      <c r="AQ114" s="39">
        <f t="shared" si="692"/>
        <v>0</v>
      </c>
      <c r="AR114" s="39">
        <f t="shared" si="692"/>
        <v>0</v>
      </c>
      <c r="AS114" s="39">
        <f t="shared" si="692"/>
        <v>0</v>
      </c>
      <c r="AT114" s="39">
        <f t="shared" si="692"/>
        <v>0</v>
      </c>
      <c r="AU114" s="39">
        <f t="shared" si="692"/>
        <v>0</v>
      </c>
      <c r="AV114" s="39">
        <f t="shared" si="692"/>
        <v>0</v>
      </c>
      <c r="AW114" s="39">
        <f t="shared" si="692"/>
        <v>0</v>
      </c>
      <c r="AX114" s="39">
        <f t="shared" si="692"/>
        <v>0</v>
      </c>
      <c r="AY114" s="39">
        <f t="shared" si="692"/>
        <v>0</v>
      </c>
      <c r="AZ114" s="39">
        <f t="shared" si="692"/>
        <v>0</v>
      </c>
      <c r="BA114" s="39">
        <f t="shared" si="692"/>
        <v>0</v>
      </c>
      <c r="BB114" s="39">
        <f t="shared" si="692"/>
        <v>0</v>
      </c>
      <c r="BC114" s="39">
        <f t="shared" si="692"/>
        <v>0</v>
      </c>
      <c r="BD114" s="39">
        <f t="shared" si="692"/>
        <v>0</v>
      </c>
      <c r="BE114" s="39">
        <f t="shared" si="692"/>
        <v>0</v>
      </c>
      <c r="BF114" s="39">
        <f t="shared" si="692"/>
        <v>0</v>
      </c>
      <c r="BG114" s="39">
        <f t="shared" si="692"/>
        <v>0</v>
      </c>
      <c r="BH114" s="39">
        <f t="shared" si="692"/>
        <v>0</v>
      </c>
      <c r="BI114" s="39">
        <f t="shared" si="692"/>
        <v>0</v>
      </c>
      <c r="BJ114" s="39">
        <f t="shared" si="692"/>
        <v>0</v>
      </c>
      <c r="BK114" s="39">
        <f t="shared" si="692"/>
        <v>0</v>
      </c>
      <c r="BL114" s="39">
        <f t="shared" si="692"/>
        <v>0</v>
      </c>
    </row>
    <row r="115" spans="1:64" ht="49.5" x14ac:dyDescent="0.25">
      <c r="A115" s="28" t="s">
        <v>84</v>
      </c>
      <c r="B115" s="12" t="s">
        <v>86</v>
      </c>
      <c r="C115" s="30" t="s">
        <v>24</v>
      </c>
      <c r="D115" s="30" t="s">
        <v>24</v>
      </c>
      <c r="E115" s="31">
        <f t="shared" ref="E115" si="693">J115+O115+T115+Y115+AD115+AI115+AN115+AS115+AX115</f>
        <v>460</v>
      </c>
      <c r="F115" s="31">
        <f t="shared" ref="F115" si="694">K115+P115+U115+Z115+AE115+AJ115+AO115+AT115+AY115</f>
        <v>0</v>
      </c>
      <c r="G115" s="31">
        <f>L115+Q115+V115+AA115+AF115+AK115+AP115+AU115+AZ115</f>
        <v>0</v>
      </c>
      <c r="H115" s="31">
        <f t="shared" ref="H115" si="695">M115+R115+W115+AB115+AG115+AL115+AQ115+AV115+BA115</f>
        <v>460</v>
      </c>
      <c r="I115" s="31">
        <f t="shared" ref="I115" si="696">N115+S115+X115+AC115+AH115+AM115+AR115+AW115+BB115</f>
        <v>0</v>
      </c>
      <c r="J115" s="32">
        <f t="shared" ref="J115:J118" si="697">M115+N115</f>
        <v>460</v>
      </c>
      <c r="K115" s="40">
        <v>0</v>
      </c>
      <c r="L115" s="40">
        <v>0</v>
      </c>
      <c r="M115" s="32">
        <v>460</v>
      </c>
      <c r="N115" s="40">
        <v>0</v>
      </c>
      <c r="O115" s="46">
        <f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95</v>
      </c>
      <c r="B116" s="12" t="s">
        <v>133</v>
      </c>
      <c r="C116" s="30" t="s">
        <v>24</v>
      </c>
      <c r="D116" s="30" t="s">
        <v>24</v>
      </c>
      <c r="E116" s="31">
        <f t="shared" ref="E116" si="698">J116+O116+T116+Y116+AD116+AI116+AN116+AS116+AX116</f>
        <v>5492.7</v>
      </c>
      <c r="F116" s="31">
        <f t="shared" ref="F116" si="699">K116+P116+U116+Z116+AE116+AJ116+AO116+AT116+AY116</f>
        <v>0</v>
      </c>
      <c r="G116" s="31">
        <f t="shared" ref="G116" si="700">L116+Q116+V116+AA116+AF116+AK116+AP116+AU116+AZ116</f>
        <v>0</v>
      </c>
      <c r="H116" s="31">
        <f t="shared" ref="H116" si="701">M116+R116+W116+AB116+AG116+AL116+AQ116+AV116+BA116</f>
        <v>5492.7</v>
      </c>
      <c r="I116" s="31">
        <f t="shared" ref="I116" si="702">N116+S116+X116+AC116+AH116+AM116+AR116+AW116+BB116</f>
        <v>0</v>
      </c>
      <c r="J116" s="32">
        <f t="shared" si="697"/>
        <v>5492.7</v>
      </c>
      <c r="K116" s="40">
        <v>0</v>
      </c>
      <c r="L116" s="40">
        <v>0</v>
      </c>
      <c r="M116" s="32">
        <f>7180-1687.3</f>
        <v>5492.7</v>
      </c>
      <c r="N116" s="40">
        <v>0</v>
      </c>
      <c r="O116" s="46">
        <f t="shared" ref="O116:O122" si="703">SUM(P116:S116)</f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ref="T116:T122" si="704">SUM(U116:X116)</f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ref="Y116:Y122" si="705">SUM(Z116:AC116)</f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ref="AD116:AD122" si="706">SUM(AE116:AH116)</f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ref="AI116:AI122" si="707">SUM(AJ116:AM116)</f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ref="AN116:AN122" si="708">SUM(AO116:AR116)</f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ref="AS116:AS122" si="709">SUM(AT116:AW116)</f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ref="AX116:AX122" si="710">SUM(AY116:BB116)</f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ref="BC116:BC122" si="711">SUM(BD116:BG116)</f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ref="BH116:BH122" si="712">SUM(BI116:BL116)</f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33" x14ac:dyDescent="0.25">
      <c r="A117" s="28" t="s">
        <v>96</v>
      </c>
      <c r="B117" s="12" t="s">
        <v>87</v>
      </c>
      <c r="C117" s="30" t="s">
        <v>24</v>
      </c>
      <c r="D117" s="30" t="s">
        <v>24</v>
      </c>
      <c r="E117" s="31">
        <f t="shared" ref="E117:E120" si="713">J117+O117+T117+Y117+AD117+AI117+AN117+AS117+AX117</f>
        <v>2044.1</v>
      </c>
      <c r="F117" s="31">
        <f t="shared" ref="F117:F120" si="714">K117+P117+U117+Z117+AE117+AJ117+AO117+AT117+AY117</f>
        <v>0</v>
      </c>
      <c r="G117" s="31">
        <f t="shared" ref="G117:G120" si="715">L117+Q117+V117+AA117+AF117+AK117+AP117+AU117+AZ117</f>
        <v>0</v>
      </c>
      <c r="H117" s="31">
        <f t="shared" ref="H117:H120" si="716">M117+R117+W117+AB117+AG117+AL117+AQ117+AV117+BA117</f>
        <v>2044.1</v>
      </c>
      <c r="I117" s="31">
        <f t="shared" ref="I117:I120" si="717">N117+S117+X117+AC117+AH117+AM117+AR117+AW117+BB117</f>
        <v>0</v>
      </c>
      <c r="J117" s="32">
        <f t="shared" si="697"/>
        <v>2044.1</v>
      </c>
      <c r="K117" s="40">
        <v>0</v>
      </c>
      <c r="L117" s="40">
        <v>0</v>
      </c>
      <c r="M117" s="32">
        <f>2508-463.9</f>
        <v>2044.1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119</v>
      </c>
      <c r="B118" s="12" t="s">
        <v>88</v>
      </c>
      <c r="C118" s="30" t="s">
        <v>24</v>
      </c>
      <c r="D118" s="30" t="s">
        <v>24</v>
      </c>
      <c r="E118" s="31">
        <f t="shared" si="713"/>
        <v>8994.7999999999993</v>
      </c>
      <c r="F118" s="31">
        <f t="shared" si="714"/>
        <v>0</v>
      </c>
      <c r="G118" s="31">
        <f t="shared" si="715"/>
        <v>0</v>
      </c>
      <c r="H118" s="31">
        <f t="shared" si="716"/>
        <v>8994.7999999999993</v>
      </c>
      <c r="I118" s="31">
        <f t="shared" si="717"/>
        <v>0</v>
      </c>
      <c r="J118" s="32">
        <f t="shared" si="697"/>
        <v>8994.7999999999993</v>
      </c>
      <c r="K118" s="40">
        <v>0</v>
      </c>
      <c r="L118" s="40">
        <v>0</v>
      </c>
      <c r="M118" s="32">
        <f>9040-45.2</f>
        <v>8994.7999999999993</v>
      </c>
      <c r="N118" s="40">
        <v>0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9.5" x14ac:dyDescent="0.25">
      <c r="A119" s="28" t="s">
        <v>120</v>
      </c>
      <c r="B119" s="12" t="s">
        <v>186</v>
      </c>
      <c r="C119" s="30" t="s">
        <v>24</v>
      </c>
      <c r="D119" s="30" t="s">
        <v>94</v>
      </c>
      <c r="E119" s="31">
        <f t="shared" si="713"/>
        <v>7104.8</v>
      </c>
      <c r="F119" s="31">
        <f t="shared" si="714"/>
        <v>0</v>
      </c>
      <c r="G119" s="31">
        <f t="shared" si="715"/>
        <v>0</v>
      </c>
      <c r="H119" s="31">
        <f t="shared" si="716"/>
        <v>7033.7</v>
      </c>
      <c r="I119" s="31">
        <f t="shared" si="717"/>
        <v>71.099999999999994</v>
      </c>
      <c r="J119" s="32">
        <f>M119+N119</f>
        <v>7104.8</v>
      </c>
      <c r="K119" s="40">
        <v>0</v>
      </c>
      <c r="L119" s="40">
        <v>0</v>
      </c>
      <c r="M119" s="32">
        <v>7033.7</v>
      </c>
      <c r="N119" s="40">
        <v>71.099999999999994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33" x14ac:dyDescent="0.25">
      <c r="A120" s="28" t="s">
        <v>121</v>
      </c>
      <c r="B120" s="13" t="s">
        <v>89</v>
      </c>
      <c r="C120" s="30" t="s">
        <v>24</v>
      </c>
      <c r="D120" s="30" t="s">
        <v>24</v>
      </c>
      <c r="E120" s="31">
        <f t="shared" si="713"/>
        <v>6130</v>
      </c>
      <c r="F120" s="31">
        <f t="shared" si="714"/>
        <v>0</v>
      </c>
      <c r="G120" s="31">
        <f t="shared" si="715"/>
        <v>0</v>
      </c>
      <c r="H120" s="31">
        <f t="shared" si="716"/>
        <v>6130</v>
      </c>
      <c r="I120" s="31">
        <f t="shared" si="717"/>
        <v>0</v>
      </c>
      <c r="J120" s="32">
        <f t="shared" ref="J120:J125" si="718">M120+N120</f>
        <v>6130</v>
      </c>
      <c r="K120" s="40">
        <v>0</v>
      </c>
      <c r="L120" s="40">
        <v>0</v>
      </c>
      <c r="M120" s="32">
        <v>6130</v>
      </c>
      <c r="N120" s="40">
        <v>0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9.5" x14ac:dyDescent="0.25">
      <c r="A121" s="28" t="s">
        <v>122</v>
      </c>
      <c r="B121" s="12" t="s">
        <v>93</v>
      </c>
      <c r="C121" s="30" t="s">
        <v>24</v>
      </c>
      <c r="D121" s="30" t="s">
        <v>94</v>
      </c>
      <c r="E121" s="31">
        <f t="shared" ref="E121:E126" si="719">J121+O121+T121+Y121+AD121+AI121+AN121+AS121+AX121</f>
        <v>3984.3000000000006</v>
      </c>
      <c r="F121" s="31">
        <f t="shared" ref="F121" si="720">K121+P121+U121+Z121+AE121+AJ121+AO121+AT121+AY121</f>
        <v>0</v>
      </c>
      <c r="G121" s="31">
        <f t="shared" ref="G121" si="721">L121+Q121+V121+AA121+AF121+AK121+AP121+AU121+AZ121</f>
        <v>0</v>
      </c>
      <c r="H121" s="31">
        <f t="shared" ref="H121" si="722">M121+R121+W121+AB121+AG121+AL121+AQ121+AV121+BA121</f>
        <v>3944.5000000000005</v>
      </c>
      <c r="I121" s="31">
        <f t="shared" ref="I121" si="723">N121+S121+X121+AC121+AH121+AM121+AR121+AW121+BB121</f>
        <v>39.799999999999997</v>
      </c>
      <c r="J121" s="32">
        <f t="shared" si="718"/>
        <v>3984.3000000000006</v>
      </c>
      <c r="K121" s="40">
        <v>0</v>
      </c>
      <c r="L121" s="40">
        <v>0</v>
      </c>
      <c r="M121" s="32">
        <f>4297.6-353.1</f>
        <v>3944.5000000000005</v>
      </c>
      <c r="N121" s="25">
        <f>43.4-3.6</f>
        <v>39.799999999999997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32.25" customHeight="1" x14ac:dyDescent="0.25">
      <c r="A122" s="28" t="s">
        <v>123</v>
      </c>
      <c r="B122" s="14" t="s">
        <v>101</v>
      </c>
      <c r="C122" s="30" t="s">
        <v>24</v>
      </c>
      <c r="D122" s="30" t="s">
        <v>24</v>
      </c>
      <c r="E122" s="31">
        <f t="shared" si="719"/>
        <v>1916.8000000000002</v>
      </c>
      <c r="F122" s="31">
        <f t="shared" ref="F122" si="724">K122+P122+U122+Z122+AE122+AJ122+AO122+AT122+AY122</f>
        <v>0</v>
      </c>
      <c r="G122" s="31">
        <f t="shared" ref="G122" si="725">L122+Q122+V122+AA122+AF122+AK122+AP122+AU122+AZ122</f>
        <v>0</v>
      </c>
      <c r="H122" s="31">
        <f t="shared" ref="H122" si="726">M122+R122+W122+AB122+AG122+AL122+AQ122+AV122+BA122</f>
        <v>1916.8000000000002</v>
      </c>
      <c r="I122" s="31">
        <f t="shared" ref="I122" si="727">N122+S122+X122+AC122+AH122+AM122+AR122+AW122+BB122</f>
        <v>0</v>
      </c>
      <c r="J122" s="32">
        <f t="shared" si="718"/>
        <v>1916.8000000000002</v>
      </c>
      <c r="K122" s="40">
        <v>0</v>
      </c>
      <c r="L122" s="40">
        <v>0</v>
      </c>
      <c r="M122" s="32">
        <f>4510-2593.2</f>
        <v>1916.8000000000002</v>
      </c>
      <c r="N122" s="40">
        <v>0</v>
      </c>
      <c r="O122" s="46">
        <f t="shared" si="703"/>
        <v>0</v>
      </c>
      <c r="P122" s="47">
        <v>0</v>
      </c>
      <c r="Q122" s="40">
        <v>0</v>
      </c>
      <c r="R122" s="40">
        <v>0</v>
      </c>
      <c r="S122" s="40">
        <v>0</v>
      </c>
      <c r="T122" s="46">
        <f t="shared" si="704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705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06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07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08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09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10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11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12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196</v>
      </c>
      <c r="B123" s="14" t="s">
        <v>189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" si="728">K123+P123+U123+Z123+AE123+AJ123+AO123+AT123+AY123</f>
        <v>0</v>
      </c>
      <c r="G123" s="31">
        <f t="shared" ref="G123" si="729">L123+Q123+V123+AA123+AF123+AK123+AP123+AU123+AZ123</f>
        <v>0</v>
      </c>
      <c r="H123" s="31">
        <f t="shared" ref="H123" si="730">M123+R123+W123+AB123+AG123+AL123+AQ123+AV123+BA123</f>
        <v>3121.3</v>
      </c>
      <c r="I123" s="31">
        <f t="shared" ref="I123" si="731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" si="732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" si="733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" si="734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35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36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37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38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39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40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41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9"/>
        <v>3152.8</v>
      </c>
      <c r="F124" s="31">
        <f t="shared" ref="F124:F125" si="742">K124+P124+U124+Z124+AE124+AJ124+AO124+AT124+AY124</f>
        <v>0</v>
      </c>
      <c r="G124" s="31">
        <f t="shared" ref="G124:G125" si="743">L124+Q124+V124+AA124+AF124+AK124+AP124+AU124+AZ124</f>
        <v>0</v>
      </c>
      <c r="H124" s="31">
        <f t="shared" ref="H124:H125" si="744">M124+R124+W124+AB124+AG124+AL124+AQ124+AV124+BA124</f>
        <v>3121.3</v>
      </c>
      <c r="I124" s="31">
        <f t="shared" ref="I124:I125" si="745">N124+S124+X124+AC124+AH124+AM124+AR124+AW124+BB124</f>
        <v>31.5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:O125" si="746">SUM(P124:S124)</f>
        <v>3152.8</v>
      </c>
      <c r="P124" s="47">
        <v>0</v>
      </c>
      <c r="Q124" s="40">
        <v>0</v>
      </c>
      <c r="R124" s="41">
        <f>3622.3-501</f>
        <v>3121.3</v>
      </c>
      <c r="S124" s="41">
        <f>36.6-5.1</f>
        <v>31.5</v>
      </c>
      <c r="T124" s="46">
        <f t="shared" ref="T124:T125" si="747">SUM(U124:X124)</f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ref="Y124:Y125" si="748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:AD125" si="749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:AI125" si="750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:AN125" si="751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:AS125" si="752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:AX125" si="753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:BC125" si="754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:BH125" si="755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50.25" customHeight="1" x14ac:dyDescent="0.25">
      <c r="A125" s="28" t="s">
        <v>188</v>
      </c>
      <c r="B125" s="14" t="s">
        <v>191</v>
      </c>
      <c r="C125" s="30" t="s">
        <v>24</v>
      </c>
      <c r="D125" s="30" t="s">
        <v>94</v>
      </c>
      <c r="E125" s="31">
        <f t="shared" si="719"/>
        <v>10916.7</v>
      </c>
      <c r="F125" s="31">
        <f t="shared" si="742"/>
        <v>0</v>
      </c>
      <c r="G125" s="31">
        <f t="shared" si="743"/>
        <v>0</v>
      </c>
      <c r="H125" s="31">
        <f t="shared" si="744"/>
        <v>10807.5</v>
      </c>
      <c r="I125" s="31">
        <f t="shared" si="745"/>
        <v>109.2</v>
      </c>
      <c r="J125" s="33">
        <f t="shared" si="718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si="746"/>
        <v>10916.7</v>
      </c>
      <c r="P125" s="47">
        <v>0</v>
      </c>
      <c r="Q125" s="40">
        <v>0</v>
      </c>
      <c r="R125" s="41">
        <v>10807.5</v>
      </c>
      <c r="S125" s="41">
        <v>109.2</v>
      </c>
      <c r="T125" s="46">
        <f t="shared" si="747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48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49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0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1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52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53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54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55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75.75" customHeight="1" x14ac:dyDescent="0.25">
      <c r="A126" s="28" t="s">
        <v>199</v>
      </c>
      <c r="B126" s="14" t="s">
        <v>200</v>
      </c>
      <c r="C126" s="30" t="s">
        <v>24</v>
      </c>
      <c r="D126" s="30" t="s">
        <v>38</v>
      </c>
      <c r="E126" s="31">
        <f t="shared" si="719"/>
        <v>9245</v>
      </c>
      <c r="F126" s="31">
        <f t="shared" ref="F126" si="756">K126+P126+U126+Z126+AE126+AJ126+AO126+AT126+AY126</f>
        <v>0</v>
      </c>
      <c r="G126" s="31">
        <f t="shared" ref="G126" si="757">L126+Q126+V126+AA126+AF126+AK126+AP126+AU126+AZ126</f>
        <v>0</v>
      </c>
      <c r="H126" s="31">
        <f t="shared" ref="H126" si="758">M126+R126+W126+AB126+AG126+AL126+AQ126+AV126+BA126</f>
        <v>9245</v>
      </c>
      <c r="I126" s="31">
        <f t="shared" ref="I126:I132" si="759">N126+S126+X126+AC126+AH126+AM126+AR126+AW126+BB126</f>
        <v>0</v>
      </c>
      <c r="J126" s="33">
        <f t="shared" ref="J126:J129" si="760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" si="761">SUM(P126:S126)</f>
        <v>9245</v>
      </c>
      <c r="P126" s="47">
        <v>0</v>
      </c>
      <c r="Q126" s="40">
        <v>0</v>
      </c>
      <c r="R126" s="41">
        <f>9578.8-333.8</f>
        <v>9245</v>
      </c>
      <c r="S126" s="41">
        <v>0</v>
      </c>
      <c r="T126" s="46">
        <f t="shared" ref="T126" si="76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" si="76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" si="76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" si="76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" si="76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" si="76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" si="76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" si="76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" si="77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202</v>
      </c>
      <c r="C127" s="30" t="s">
        <v>24</v>
      </c>
      <c r="D127" s="30" t="s">
        <v>24</v>
      </c>
      <c r="E127" s="31">
        <f>O127</f>
        <v>1503</v>
      </c>
      <c r="F127" s="31">
        <f t="shared" ref="F127:H129" si="771">P127</f>
        <v>0</v>
      </c>
      <c r="G127" s="31">
        <f t="shared" si="771"/>
        <v>0</v>
      </c>
      <c r="H127" s="31">
        <f t="shared" si="771"/>
        <v>1503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1503</v>
      </c>
      <c r="P127" s="47"/>
      <c r="Q127" s="40">
        <v>0</v>
      </c>
      <c r="R127" s="41">
        <f>1880-377</f>
        <v>1503</v>
      </c>
      <c r="S127" s="41">
        <v>0</v>
      </c>
      <c r="T127" s="46">
        <f t="shared" ref="T127:T129" si="772">SUM(U127:X127)</f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ref="Y127:Y129" si="773">SUM(Z127:AC127)</f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ref="AD127:AD129" si="774">SUM(AE127:AH127)</f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ref="AI127:AI129" si="775">SUM(AJ127:AM127)</f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ref="AN127:AN129" si="776">SUM(AO127:AR127)</f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ref="AS127:AS129" si="777">SUM(AT127:AW127)</f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ref="AX127:AX129" si="778">SUM(AY127:BB127)</f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ref="BC127:BC129" si="779">SUM(BD127:BG127)</f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ref="BH127:BH129" si="780">SUM(BI127:BL127)</f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58.5" customHeight="1" x14ac:dyDescent="0.25">
      <c r="A128" s="28" t="s">
        <v>204</v>
      </c>
      <c r="B128" s="14" t="s">
        <v>209</v>
      </c>
      <c r="C128" s="30" t="s">
        <v>24</v>
      </c>
      <c r="D128" s="30" t="s">
        <v>24</v>
      </c>
      <c r="E128" s="31">
        <f>O128</f>
        <v>5315.6</v>
      </c>
      <c r="F128" s="31"/>
      <c r="G128" s="31">
        <f t="shared" si="771"/>
        <v>0</v>
      </c>
      <c r="H128" s="31">
        <f t="shared" si="771"/>
        <v>5315.6</v>
      </c>
      <c r="I128" s="31">
        <f t="shared" si="759"/>
        <v>0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>R128</f>
        <v>5315.6</v>
      </c>
      <c r="P128" s="47"/>
      <c r="Q128" s="40">
        <v>0</v>
      </c>
      <c r="R128" s="41">
        <f>5480-164.4</f>
        <v>5315.6</v>
      </c>
      <c r="S128" s="41">
        <v>0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212</v>
      </c>
      <c r="B129" s="14" t="s">
        <v>219</v>
      </c>
      <c r="C129" s="30" t="s">
        <v>24</v>
      </c>
      <c r="D129" s="30" t="s">
        <v>94</v>
      </c>
      <c r="E129" s="31">
        <f>SUM(G129:I129)</f>
        <v>3725.2</v>
      </c>
      <c r="F129" s="31"/>
      <c r="G129" s="31">
        <f t="shared" si="771"/>
        <v>0</v>
      </c>
      <c r="H129" s="31">
        <f t="shared" ref="H129" si="781">R129</f>
        <v>3688</v>
      </c>
      <c r="I129" s="31">
        <f t="shared" si="759"/>
        <v>37.200000000000003</v>
      </c>
      <c r="J129" s="33">
        <f t="shared" si="760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" si="782">SUM(P129:S129)</f>
        <v>3725.2</v>
      </c>
      <c r="P129" s="47"/>
      <c r="Q129" s="40">
        <v>0</v>
      </c>
      <c r="R129" s="41">
        <f>3922.1-234.1</f>
        <v>3688</v>
      </c>
      <c r="S129" s="41">
        <f>39.6-2.4</f>
        <v>37.200000000000003</v>
      </c>
      <c r="T129" s="46">
        <f t="shared" si="772"/>
        <v>0</v>
      </c>
      <c r="U129" s="47">
        <v>0</v>
      </c>
      <c r="V129" s="40">
        <v>0</v>
      </c>
      <c r="W129" s="40">
        <v>0</v>
      </c>
      <c r="X129" s="40">
        <v>0</v>
      </c>
      <c r="Y129" s="46">
        <f t="shared" si="773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74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75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76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77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78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79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80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52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ref="E130:E132" si="783">SUM(G130:I130)</f>
        <v>10437.4</v>
      </c>
      <c r="F130" s="31"/>
      <c r="G130" s="31">
        <f t="shared" ref="G130:G131" si="784">Q130</f>
        <v>0</v>
      </c>
      <c r="H130" s="31">
        <f t="shared" ref="H130:H132" si="785">M130+R130+W130+AB130+AG130+AL130+AQ130+AV130+BA130</f>
        <v>10333</v>
      </c>
      <c r="I130" s="31">
        <f t="shared" si="759"/>
        <v>104.4</v>
      </c>
      <c r="J130" s="33">
        <f t="shared" ref="J130:J131" si="786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:O131" si="787">SUM(P130:S130)</f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10437.4</v>
      </c>
      <c r="U130" s="48">
        <v>0</v>
      </c>
      <c r="V130" s="41">
        <v>0</v>
      </c>
      <c r="W130" s="41">
        <v>10333</v>
      </c>
      <c r="X130" s="41">
        <v>104.4</v>
      </c>
      <c r="Y130" s="46">
        <f t="shared" ref="Y130:Y131" si="788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:AD131" si="789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:AI131" si="790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:AN131" si="791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:AS131" si="792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:AX131" si="793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:BC131" si="794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:BH131" si="795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14" t="s">
        <v>304</v>
      </c>
      <c r="C131" s="30" t="s">
        <v>24</v>
      </c>
      <c r="D131" s="30" t="s">
        <v>94</v>
      </c>
      <c r="E131" s="31">
        <f t="shared" si="783"/>
        <v>7675</v>
      </c>
      <c r="F131" s="31"/>
      <c r="G131" s="31">
        <f t="shared" si="784"/>
        <v>0</v>
      </c>
      <c r="H131" s="31">
        <f t="shared" si="785"/>
        <v>7598.3</v>
      </c>
      <c r="I131" s="31">
        <f t="shared" si="759"/>
        <v>76.7</v>
      </c>
      <c r="J131" s="33">
        <f t="shared" si="786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7"/>
        <v>0</v>
      </c>
      <c r="P131" s="47"/>
      <c r="Q131" s="40">
        <v>0</v>
      </c>
      <c r="R131" s="41">
        <v>0</v>
      </c>
      <c r="S131" s="41">
        <v>0</v>
      </c>
      <c r="T131" s="48">
        <f>SUM(U131:X131)</f>
        <v>7675</v>
      </c>
      <c r="U131" s="48">
        <v>0</v>
      </c>
      <c r="V131" s="41">
        <v>0</v>
      </c>
      <c r="W131" s="41">
        <v>7598.3</v>
      </c>
      <c r="X131" s="41">
        <v>76.7</v>
      </c>
      <c r="Y131" s="46">
        <f t="shared" si="788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9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90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91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92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93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94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95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si="783"/>
        <v>6248.7</v>
      </c>
      <c r="F132" s="31">
        <f t="shared" ref="F132" si="796">K132+P132+U132+Z132+AE132+AJ132+AO132+AT132+AY132</f>
        <v>0</v>
      </c>
      <c r="G132" s="31">
        <f>L132+Q132+V132+AA132+AF132+AK132+AP132+AU132+AZ132</f>
        <v>5936.2</v>
      </c>
      <c r="H132" s="31">
        <f t="shared" si="785"/>
        <v>312.5</v>
      </c>
      <c r="I132" s="31">
        <f t="shared" si="759"/>
        <v>0</v>
      </c>
      <c r="J132" s="33">
        <f t="shared" ref="J132:J140" si="797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:O136" si="798">SUM(P132:S132)</f>
        <v>0</v>
      </c>
      <c r="P132" s="47"/>
      <c r="Q132" s="40">
        <v>0</v>
      </c>
      <c r="R132" s="41">
        <v>0</v>
      </c>
      <c r="S132" s="41">
        <v>0</v>
      </c>
      <c r="T132" s="48">
        <f t="shared" ref="T132:T136" si="799">SUM(U132:X132)</f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ref="Y132:Y136" si="800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:AD136" si="801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:AI136" si="802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:AN136" si="803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:AS136" si="804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:AX136" si="805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:BC136" si="806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:BH136" si="807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270</v>
      </c>
      <c r="C133" s="61" t="s">
        <v>24</v>
      </c>
      <c r="D133" s="30" t="s">
        <v>24</v>
      </c>
      <c r="E133" s="31">
        <f t="shared" ref="E133:E140" si="808">J133+O133+T133+Y133+AD133+AI133+AN133+AS133+AX133</f>
        <v>6248.7</v>
      </c>
      <c r="F133" s="31">
        <f t="shared" ref="F133:F140" si="809">K133+P133+U133+Z133+AE133+AJ133+AO133+AT133+AY133</f>
        <v>0</v>
      </c>
      <c r="G133" s="31">
        <f t="shared" ref="G133:G136" si="810">L133+Q133+V133+AA133+AF133+AK133+AP133+AU133+AZ133</f>
        <v>5936.2</v>
      </c>
      <c r="H133" s="31">
        <f t="shared" ref="H133:H140" si="811">M133+R133+W133+AB133+AG133+AL133+AQ133+AV133+BA133</f>
        <v>312.5</v>
      </c>
      <c r="I133" s="31">
        <f t="shared" ref="I133:I140" si="812">N133+S133+X133+AC133+AH133+AM133+AR133+AW133+BB133</f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6248.7</v>
      </c>
      <c r="U133" s="47">
        <v>0</v>
      </c>
      <c r="V133" s="66">
        <v>5936.2</v>
      </c>
      <c r="W133" s="66">
        <v>312.5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228</v>
      </c>
      <c r="B134" s="65" t="s">
        <v>229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268</v>
      </c>
      <c r="B135" s="65" t="s">
        <v>271</v>
      </c>
      <c r="C135" s="61" t="s">
        <v>24</v>
      </c>
      <c r="D135" s="30" t="s">
        <v>24</v>
      </c>
      <c r="E135" s="31">
        <f t="shared" si="808"/>
        <v>6058.7</v>
      </c>
      <c r="F135" s="31">
        <f t="shared" si="809"/>
        <v>0</v>
      </c>
      <c r="G135" s="31">
        <f t="shared" si="810"/>
        <v>5755.7</v>
      </c>
      <c r="H135" s="31">
        <f t="shared" si="811"/>
        <v>303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6058.7</v>
      </c>
      <c r="U135" s="47">
        <v>0</v>
      </c>
      <c r="V135" s="66">
        <v>5755.7</v>
      </c>
      <c r="W135" s="66">
        <v>303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230</v>
      </c>
      <c r="C136" s="61" t="s">
        <v>24</v>
      </c>
      <c r="D136" s="30" t="s">
        <v>24</v>
      </c>
      <c r="E136" s="31">
        <f t="shared" si="808"/>
        <v>6248.7</v>
      </c>
      <c r="F136" s="31">
        <f t="shared" si="809"/>
        <v>0</v>
      </c>
      <c r="G136" s="31">
        <f t="shared" si="810"/>
        <v>5936.2</v>
      </c>
      <c r="H136" s="31">
        <f t="shared" si="811"/>
        <v>312.5</v>
      </c>
      <c r="I136" s="31">
        <f t="shared" si="812"/>
        <v>0</v>
      </c>
      <c r="J136" s="33">
        <f t="shared" si="797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si="798"/>
        <v>0</v>
      </c>
      <c r="P136" s="47"/>
      <c r="Q136" s="40">
        <v>0</v>
      </c>
      <c r="R136" s="41">
        <v>0</v>
      </c>
      <c r="S136" s="41">
        <v>0</v>
      </c>
      <c r="T136" s="48">
        <f t="shared" si="799"/>
        <v>6248.7</v>
      </c>
      <c r="U136" s="47">
        <v>0</v>
      </c>
      <c r="V136" s="66">
        <v>5936.2</v>
      </c>
      <c r="W136" s="66">
        <v>312.5</v>
      </c>
      <c r="X136" s="62">
        <v>0</v>
      </c>
      <c r="Y136" s="46">
        <f t="shared" si="800"/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si="801"/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si="802"/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si="803"/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si="804"/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si="805"/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si="806"/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si="807"/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273</v>
      </c>
      <c r="B137" s="65" t="s">
        <v>274</v>
      </c>
      <c r="C137" s="61" t="s">
        <v>24</v>
      </c>
      <c r="D137" s="30" t="s">
        <v>24</v>
      </c>
      <c r="E137" s="31">
        <f t="shared" ref="E137" si="813">J137+O137+T137+Y137+AD137+AI137+AN137+AS137+AX137</f>
        <v>6058.7</v>
      </c>
      <c r="F137" s="31">
        <f t="shared" ref="F137" si="814">K137+P137+U137+Z137+AE137+AJ137+AO137+AT137+AY137</f>
        <v>0</v>
      </c>
      <c r="G137" s="31">
        <f t="shared" ref="G137" si="815">L137+Q137+V137+AA137+AF137+AK137+AP137+AU137+AZ137</f>
        <v>5755.7</v>
      </c>
      <c r="H137" s="31">
        <f t="shared" ref="H137" si="816">M137+R137+W137+AB137+AG137+AL137+AQ137+AV137+BA137</f>
        <v>303</v>
      </c>
      <c r="I137" s="31">
        <f t="shared" ref="I137" si="817">N137+S137+X137+AC137+AH137+AM137+AR137+AW137+BB137</f>
        <v>0</v>
      </c>
      <c r="J137" s="33">
        <f t="shared" ref="J137" si="818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19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20">SUM(U137:X137)</f>
        <v>6058.7</v>
      </c>
      <c r="U137" s="47">
        <v>0</v>
      </c>
      <c r="V137" s="66">
        <v>5755.7</v>
      </c>
      <c r="W137" s="66">
        <v>303</v>
      </c>
      <c r="X137" s="62">
        <v>0</v>
      </c>
      <c r="Y137" s="46">
        <f t="shared" ref="Y137" si="821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22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23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24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25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26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27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28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278</v>
      </c>
      <c r="C138" s="61" t="s">
        <v>24</v>
      </c>
      <c r="D138" s="30" t="s">
        <v>24</v>
      </c>
      <c r="E138" s="31">
        <f t="shared" ref="E138" si="829">J138+O138+T138+Y138+AD138+AI138+AN138+AS138+AX138</f>
        <v>5888.7</v>
      </c>
      <c r="F138" s="31">
        <f t="shared" ref="F138" si="830">K138+P138+U138+Z138+AE138+AJ138+AO138+AT138+AY138</f>
        <v>0</v>
      </c>
      <c r="G138" s="31">
        <f t="shared" ref="G138" si="831">L138+Q138+V138+AA138+AF138+AK138+AP138+AU138+AZ138</f>
        <v>0</v>
      </c>
      <c r="H138" s="31">
        <f t="shared" ref="H138" si="832">M138+R138+W138+AB138+AG138+AL138+AQ138+AV138+BA138</f>
        <v>5888.7</v>
      </c>
      <c r="I138" s="31">
        <f t="shared" ref="I138" si="833">N138+S138+X138+AC138+AH138+AM138+AR138+AW138+BB138</f>
        <v>0</v>
      </c>
      <c r="J138" s="33">
        <f t="shared" ref="J138" si="834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35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36">SUM(U138:X138)</f>
        <v>5888.7</v>
      </c>
      <c r="U138" s="47">
        <v>0</v>
      </c>
      <c r="V138" s="66">
        <v>0</v>
      </c>
      <c r="W138" s="66">
        <v>5888.7</v>
      </c>
      <c r="X138" s="62">
        <v>0</v>
      </c>
      <c r="Y138" s="46">
        <f t="shared" ref="Y138" si="837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38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39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40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41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42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43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44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43.5" customHeight="1" x14ac:dyDescent="0.25">
      <c r="A139" s="28" t="s">
        <v>299</v>
      </c>
      <c r="B139" s="65" t="s">
        <v>300</v>
      </c>
      <c r="C139" s="61" t="s">
        <v>24</v>
      </c>
      <c r="D139" s="30" t="s">
        <v>24</v>
      </c>
      <c r="E139" s="31">
        <f t="shared" ref="E139" si="845">J139+O139+T139+Y139+AD139+AI139+AN139+AS139+AX139</f>
        <v>12492</v>
      </c>
      <c r="F139" s="31">
        <f t="shared" ref="F139" si="846">K139+P139+U139+Z139+AE139+AJ139+AO139+AT139+AY139</f>
        <v>0</v>
      </c>
      <c r="G139" s="31">
        <f t="shared" ref="G139" si="847">L139+Q139+V139+AA139+AF139+AK139+AP139+AU139+AZ139</f>
        <v>5755.7</v>
      </c>
      <c r="H139" s="31">
        <f t="shared" ref="H139" si="848">M139+R139+W139+AB139+AG139+AL139+AQ139+AV139+BA139</f>
        <v>6736.3</v>
      </c>
      <c r="I139" s="31">
        <f t="shared" ref="I139" si="849">N139+S139+X139+AC139+AH139+AM139+AR139+AW139+BB139</f>
        <v>0</v>
      </c>
      <c r="J139" s="33">
        <f t="shared" ref="J139" si="850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51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52">SUM(U139:X139)</f>
        <v>6246</v>
      </c>
      <c r="U139" s="47">
        <v>0</v>
      </c>
      <c r="V139" s="66">
        <v>5755.7</v>
      </c>
      <c r="W139" s="66">
        <v>490.3</v>
      </c>
      <c r="X139" s="62">
        <v>0</v>
      </c>
      <c r="Y139" s="48">
        <f t="shared" ref="Y139" si="853">SUM(Z139:AC139)</f>
        <v>6246</v>
      </c>
      <c r="Z139" s="47">
        <v>0</v>
      </c>
      <c r="AA139" s="40">
        <v>0</v>
      </c>
      <c r="AB139" s="41">
        <f>6940-694</f>
        <v>6246</v>
      </c>
      <c r="AC139" s="40">
        <v>0</v>
      </c>
      <c r="AD139" s="46">
        <f t="shared" ref="AD139" si="854">SUM(AE139:AH139)</f>
        <v>0</v>
      </c>
      <c r="AE139" s="47">
        <v>0</v>
      </c>
      <c r="AF139" s="40">
        <v>0</v>
      </c>
      <c r="AG139" s="40">
        <v>0</v>
      </c>
      <c r="AH139" s="40">
        <v>0</v>
      </c>
      <c r="AI139" s="46">
        <f t="shared" ref="AI139" si="855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56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57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58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59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60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310</v>
      </c>
      <c r="B140" s="14" t="s">
        <v>267</v>
      </c>
      <c r="C140" s="30" t="s">
        <v>24</v>
      </c>
      <c r="D140" s="30" t="s">
        <v>24</v>
      </c>
      <c r="E140" s="31">
        <f t="shared" si="808"/>
        <v>0</v>
      </c>
      <c r="F140" s="31">
        <f t="shared" si="809"/>
        <v>0</v>
      </c>
      <c r="G140" s="31">
        <f>L140+Q140+V140+AA140+AF140+AK140+AP140+AU140+AZ140</f>
        <v>0</v>
      </c>
      <c r="H140" s="31">
        <f t="shared" si="811"/>
        <v>0</v>
      </c>
      <c r="I140" s="31">
        <f t="shared" si="812"/>
        <v>0</v>
      </c>
      <c r="J140" s="33">
        <f t="shared" si="797"/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61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62">SUM(U140:X140)</f>
        <v>0</v>
      </c>
      <c r="U140" s="47">
        <v>0</v>
      </c>
      <c r="V140" s="40">
        <v>0</v>
      </c>
      <c r="W140" s="41">
        <f>15000-15000</f>
        <v>0</v>
      </c>
      <c r="X140" s="40">
        <v>0</v>
      </c>
      <c r="Y140" s="48">
        <f t="shared" ref="Y140" si="863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64">SUM(AE140:AH140)</f>
        <v>0</v>
      </c>
      <c r="AE140" s="47">
        <v>0</v>
      </c>
      <c r="AF140" s="40">
        <v>0</v>
      </c>
      <c r="AG140" s="41">
        <v>0</v>
      </c>
      <c r="AH140" s="40">
        <v>0</v>
      </c>
      <c r="AI140" s="47">
        <f t="shared" ref="AI140" si="865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7">
        <f t="shared" ref="AN140" si="866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7">
        <f t="shared" ref="AS140" si="867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7">
        <f t="shared" ref="AX140" si="868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7">
        <f t="shared" ref="BC140" si="869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7">
        <f t="shared" ref="BH140" si="870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125</v>
      </c>
      <c r="B141" s="104" t="s">
        <v>126</v>
      </c>
      <c r="C141" s="93"/>
      <c r="D141" s="93"/>
      <c r="E141" s="39">
        <f>SUM(E142:E143)</f>
        <v>141271.5</v>
      </c>
      <c r="F141" s="39">
        <f t="shared" ref="F141:BL141" si="871">SUM(F142:F143)</f>
        <v>0</v>
      </c>
      <c r="G141" s="39">
        <f t="shared" si="871"/>
        <v>8127.8</v>
      </c>
      <c r="H141" s="39">
        <f t="shared" si="871"/>
        <v>133143.69999999998</v>
      </c>
      <c r="I141" s="39">
        <f t="shared" si="871"/>
        <v>0</v>
      </c>
      <c r="J141" s="39">
        <f t="shared" si="871"/>
        <v>8379.2000000000007</v>
      </c>
      <c r="K141" s="39">
        <f t="shared" si="871"/>
        <v>0</v>
      </c>
      <c r="L141" s="39">
        <f t="shared" si="871"/>
        <v>8127.8</v>
      </c>
      <c r="M141" s="39">
        <f t="shared" si="871"/>
        <v>251.4</v>
      </c>
      <c r="N141" s="39">
        <f t="shared" si="871"/>
        <v>0</v>
      </c>
      <c r="O141" s="39">
        <f t="shared" si="871"/>
        <v>0</v>
      </c>
      <c r="P141" s="39">
        <f t="shared" si="871"/>
        <v>0</v>
      </c>
      <c r="Q141" s="39">
        <f t="shared" si="871"/>
        <v>0</v>
      </c>
      <c r="R141" s="39">
        <f t="shared" si="871"/>
        <v>0</v>
      </c>
      <c r="S141" s="39">
        <f t="shared" si="871"/>
        <v>0</v>
      </c>
      <c r="T141" s="39">
        <f t="shared" si="871"/>
        <v>0</v>
      </c>
      <c r="U141" s="39">
        <f t="shared" si="871"/>
        <v>0</v>
      </c>
      <c r="V141" s="39">
        <f t="shared" si="871"/>
        <v>0</v>
      </c>
      <c r="W141" s="39">
        <f t="shared" si="871"/>
        <v>0</v>
      </c>
      <c r="X141" s="39">
        <f t="shared" si="871"/>
        <v>0</v>
      </c>
      <c r="Y141" s="39">
        <f t="shared" si="871"/>
        <v>50980.7</v>
      </c>
      <c r="Z141" s="39">
        <f t="shared" si="871"/>
        <v>0</v>
      </c>
      <c r="AA141" s="39">
        <f t="shared" si="871"/>
        <v>0</v>
      </c>
      <c r="AB141" s="39">
        <f t="shared" si="871"/>
        <v>50980.7</v>
      </c>
      <c r="AC141" s="39">
        <f t="shared" si="871"/>
        <v>0</v>
      </c>
      <c r="AD141" s="39">
        <f t="shared" si="871"/>
        <v>40465.599999999999</v>
      </c>
      <c r="AE141" s="39">
        <f t="shared" si="871"/>
        <v>0</v>
      </c>
      <c r="AF141" s="39">
        <f t="shared" si="871"/>
        <v>0</v>
      </c>
      <c r="AG141" s="39">
        <f t="shared" si="871"/>
        <v>40465.599999999999</v>
      </c>
      <c r="AH141" s="39">
        <f t="shared" si="871"/>
        <v>0</v>
      </c>
      <c r="AI141" s="39">
        <f t="shared" si="871"/>
        <v>41446</v>
      </c>
      <c r="AJ141" s="39">
        <f t="shared" si="871"/>
        <v>0</v>
      </c>
      <c r="AK141" s="39">
        <f t="shared" si="871"/>
        <v>0</v>
      </c>
      <c r="AL141" s="39">
        <f t="shared" si="871"/>
        <v>41446</v>
      </c>
      <c r="AM141" s="39">
        <f t="shared" si="871"/>
        <v>0</v>
      </c>
      <c r="AN141" s="39">
        <f t="shared" si="871"/>
        <v>0</v>
      </c>
      <c r="AO141" s="39">
        <f t="shared" si="871"/>
        <v>0</v>
      </c>
      <c r="AP141" s="39">
        <f t="shared" si="871"/>
        <v>0</v>
      </c>
      <c r="AQ141" s="39">
        <f t="shared" si="871"/>
        <v>0</v>
      </c>
      <c r="AR141" s="39">
        <f t="shared" si="871"/>
        <v>0</v>
      </c>
      <c r="AS141" s="39">
        <f t="shared" si="871"/>
        <v>0</v>
      </c>
      <c r="AT141" s="39">
        <f t="shared" si="871"/>
        <v>0</v>
      </c>
      <c r="AU141" s="39">
        <f t="shared" si="871"/>
        <v>0</v>
      </c>
      <c r="AV141" s="39">
        <f t="shared" si="871"/>
        <v>0</v>
      </c>
      <c r="AW141" s="39">
        <f t="shared" si="871"/>
        <v>0</v>
      </c>
      <c r="AX141" s="39">
        <f t="shared" si="871"/>
        <v>0</v>
      </c>
      <c r="AY141" s="39">
        <f t="shared" si="871"/>
        <v>0</v>
      </c>
      <c r="AZ141" s="39">
        <f t="shared" si="871"/>
        <v>0</v>
      </c>
      <c r="BA141" s="39">
        <f t="shared" si="871"/>
        <v>0</v>
      </c>
      <c r="BB141" s="39">
        <f t="shared" si="871"/>
        <v>0</v>
      </c>
      <c r="BC141" s="39">
        <f t="shared" si="871"/>
        <v>0</v>
      </c>
      <c r="BD141" s="39">
        <f t="shared" si="871"/>
        <v>0</v>
      </c>
      <c r="BE141" s="39">
        <f t="shared" si="871"/>
        <v>0</v>
      </c>
      <c r="BF141" s="39">
        <f t="shared" si="871"/>
        <v>0</v>
      </c>
      <c r="BG141" s="39">
        <f t="shared" si="871"/>
        <v>0</v>
      </c>
      <c r="BH141" s="39">
        <f t="shared" si="871"/>
        <v>0</v>
      </c>
      <c r="BI141" s="39">
        <f t="shared" si="871"/>
        <v>0</v>
      </c>
      <c r="BJ141" s="39">
        <f t="shared" si="871"/>
        <v>0</v>
      </c>
      <c r="BK141" s="39">
        <f t="shared" si="871"/>
        <v>0</v>
      </c>
      <c r="BL141" s="39">
        <f t="shared" si="871"/>
        <v>0</v>
      </c>
    </row>
    <row r="142" spans="1:64" ht="132" x14ac:dyDescent="0.25">
      <c r="A142" s="28" t="s">
        <v>127</v>
      </c>
      <c r="B142" s="12" t="s">
        <v>148</v>
      </c>
      <c r="C142" s="30" t="s">
        <v>24</v>
      </c>
      <c r="D142" s="30" t="s">
        <v>38</v>
      </c>
      <c r="E142" s="31">
        <f t="shared" ref="E142" si="872">J142+O142+T142+Y142+AD142+AI142+AN142+AS142+AX142</f>
        <v>8379.2000000000007</v>
      </c>
      <c r="F142" s="31">
        <f t="shared" ref="F142" si="873">K142+P142+U142+Z142+AE142+AJ142+AO142+AT142+AY142</f>
        <v>0</v>
      </c>
      <c r="G142" s="31">
        <f t="shared" ref="G142" si="874">L142+Q142+V142+AA142+AF142+AK142+AP142+AU142+AZ142</f>
        <v>8127.8</v>
      </c>
      <c r="H142" s="31">
        <f t="shared" ref="H142" si="875">M142+R142+W142+AB142+AG142+AL142+AQ142+AV142+BA142</f>
        <v>251.4</v>
      </c>
      <c r="I142" s="31">
        <f t="shared" ref="I142" si="876">N142+S142+X142+AC142+AH142+AM142+AR142+AW142+BB142</f>
        <v>0</v>
      </c>
      <c r="J142" s="32">
        <f>SUM(L142:N142)</f>
        <v>8379.2000000000007</v>
      </c>
      <c r="K142" s="40">
        <v>0</v>
      </c>
      <c r="L142" s="49">
        <v>8127.8</v>
      </c>
      <c r="M142" s="32">
        <v>251.4</v>
      </c>
      <c r="N142" s="40">
        <v>0</v>
      </c>
      <c r="O142" s="46">
        <f t="shared" ref="O142" si="877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878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46">
        <f t="shared" ref="Y142" si="879">SUM(Z142:AC142)</f>
        <v>0</v>
      </c>
      <c r="Z142" s="47">
        <v>0</v>
      </c>
      <c r="AA142" s="40">
        <v>0</v>
      </c>
      <c r="AB142" s="40">
        <v>0</v>
      </c>
      <c r="AC142" s="40">
        <v>0</v>
      </c>
      <c r="AD142" s="46">
        <f t="shared" ref="AD142" si="880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81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82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83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884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885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886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33" x14ac:dyDescent="0.25">
      <c r="A143" s="28" t="s">
        <v>329</v>
      </c>
      <c r="B143" s="12" t="s">
        <v>330</v>
      </c>
      <c r="C143" s="30" t="s">
        <v>24</v>
      </c>
      <c r="D143" s="30" t="s">
        <v>24</v>
      </c>
      <c r="E143" s="31">
        <f t="shared" ref="E143" si="887">J143+O143+T143+Y143+AD143+AI143+AN143+AS143+AX143</f>
        <v>132892.29999999999</v>
      </c>
      <c r="F143" s="31">
        <f t="shared" ref="F143" si="888">K143+P143+U143+Z143+AE143+AJ143+AO143+AT143+AY143</f>
        <v>0</v>
      </c>
      <c r="G143" s="31">
        <f t="shared" ref="G143" si="889">L143+Q143+V143+AA143+AF143+AK143+AP143+AU143+AZ143</f>
        <v>0</v>
      </c>
      <c r="H143" s="31">
        <f t="shared" ref="H143" si="890">M143+R143+W143+AB143+AG143+AL143+AQ143+AV143+BA143</f>
        <v>132892.29999999999</v>
      </c>
      <c r="I143" s="31">
        <f t="shared" ref="I143" si="891">N143+S143+X143+AC143+AH143+AM143+AR143+AW143+BB143</f>
        <v>0</v>
      </c>
      <c r="J143" s="50">
        <f>SUM(L143:N143)</f>
        <v>0</v>
      </c>
      <c r="K143" s="40">
        <v>0</v>
      </c>
      <c r="L143" s="53">
        <v>0</v>
      </c>
      <c r="M143" s="53">
        <v>0</v>
      </c>
      <c r="N143" s="40">
        <v>0</v>
      </c>
      <c r="O143" s="46">
        <f t="shared" ref="O143" si="892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893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83">
        <f t="shared" ref="Y143" si="894">SUM(Z143:AC143)</f>
        <v>50980.7</v>
      </c>
      <c r="Z143" s="47">
        <v>0</v>
      </c>
      <c r="AA143" s="40">
        <v>0</v>
      </c>
      <c r="AB143" s="41">
        <v>50980.7</v>
      </c>
      <c r="AC143" s="40">
        <v>0</v>
      </c>
      <c r="AD143" s="60">
        <f t="shared" ref="AD143" si="895">SUM(AE143:AH143)</f>
        <v>40465.599999999999</v>
      </c>
      <c r="AE143" s="47">
        <v>0</v>
      </c>
      <c r="AF143" s="40">
        <v>0</v>
      </c>
      <c r="AG143" s="41">
        <v>40465.599999999999</v>
      </c>
      <c r="AH143" s="40">
        <v>0</v>
      </c>
      <c r="AI143" s="60">
        <f t="shared" ref="AI143" si="896">SUM(AJ143:AM143)</f>
        <v>41446</v>
      </c>
      <c r="AJ143" s="47">
        <v>0</v>
      </c>
      <c r="AK143" s="40">
        <v>0</v>
      </c>
      <c r="AL143" s="41">
        <v>41446</v>
      </c>
      <c r="AM143" s="40">
        <v>0</v>
      </c>
      <c r="AN143" s="46">
        <f t="shared" ref="AN143" si="897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898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899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00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01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90</v>
      </c>
      <c r="B144" s="93" t="s">
        <v>128</v>
      </c>
      <c r="C144" s="93"/>
      <c r="D144" s="93"/>
      <c r="E144" s="39">
        <f>SUM(E145)</f>
        <v>7973.5</v>
      </c>
      <c r="F144" s="39">
        <f t="shared" ref="F144:BL144" si="902">SUM(F145)</f>
        <v>0</v>
      </c>
      <c r="G144" s="39">
        <f>SUM(G145)</f>
        <v>0</v>
      </c>
      <c r="H144" s="39">
        <f>SUM(H145)</f>
        <v>7893.8</v>
      </c>
      <c r="I144" s="39">
        <f>SUM(I145)</f>
        <v>79.7</v>
      </c>
      <c r="J144" s="39">
        <f>SUM(J145)</f>
        <v>7973.5</v>
      </c>
      <c r="K144" s="39">
        <f t="shared" si="902"/>
        <v>0</v>
      </c>
      <c r="L144" s="39">
        <f>SUM(L145)</f>
        <v>0</v>
      </c>
      <c r="M144" s="39">
        <f>SUM(M145)</f>
        <v>7893.8</v>
      </c>
      <c r="N144" s="39">
        <f t="shared" si="902"/>
        <v>79.7</v>
      </c>
      <c r="O144" s="39">
        <f t="shared" si="902"/>
        <v>0</v>
      </c>
      <c r="P144" s="39">
        <f t="shared" si="902"/>
        <v>0</v>
      </c>
      <c r="Q144" s="39">
        <f t="shared" si="902"/>
        <v>0</v>
      </c>
      <c r="R144" s="39">
        <f t="shared" si="902"/>
        <v>0</v>
      </c>
      <c r="S144" s="39">
        <f t="shared" si="902"/>
        <v>0</v>
      </c>
      <c r="T144" s="39">
        <f t="shared" si="902"/>
        <v>0</v>
      </c>
      <c r="U144" s="39">
        <f t="shared" si="902"/>
        <v>0</v>
      </c>
      <c r="V144" s="39">
        <f t="shared" si="902"/>
        <v>0</v>
      </c>
      <c r="W144" s="39">
        <f t="shared" si="902"/>
        <v>0</v>
      </c>
      <c r="X144" s="39">
        <f t="shared" si="902"/>
        <v>0</v>
      </c>
      <c r="Y144" s="39">
        <f t="shared" si="902"/>
        <v>0</v>
      </c>
      <c r="Z144" s="39">
        <f t="shared" si="902"/>
        <v>0</v>
      </c>
      <c r="AA144" s="39">
        <f t="shared" si="902"/>
        <v>0</v>
      </c>
      <c r="AB144" s="39">
        <f t="shared" si="902"/>
        <v>0</v>
      </c>
      <c r="AC144" s="39">
        <f t="shared" si="902"/>
        <v>0</v>
      </c>
      <c r="AD144" s="39">
        <f t="shared" si="902"/>
        <v>0</v>
      </c>
      <c r="AE144" s="39">
        <f t="shared" si="902"/>
        <v>0</v>
      </c>
      <c r="AF144" s="39">
        <f t="shared" si="902"/>
        <v>0</v>
      </c>
      <c r="AG144" s="39">
        <f t="shared" si="902"/>
        <v>0</v>
      </c>
      <c r="AH144" s="39">
        <f t="shared" si="902"/>
        <v>0</v>
      </c>
      <c r="AI144" s="39">
        <f t="shared" si="902"/>
        <v>0</v>
      </c>
      <c r="AJ144" s="39">
        <f t="shared" si="902"/>
        <v>0</v>
      </c>
      <c r="AK144" s="39">
        <f t="shared" si="902"/>
        <v>0</v>
      </c>
      <c r="AL144" s="39">
        <f t="shared" si="902"/>
        <v>0</v>
      </c>
      <c r="AM144" s="39">
        <f t="shared" si="902"/>
        <v>0</v>
      </c>
      <c r="AN144" s="39">
        <f t="shared" si="902"/>
        <v>0</v>
      </c>
      <c r="AO144" s="39">
        <f t="shared" si="902"/>
        <v>0</v>
      </c>
      <c r="AP144" s="39">
        <f t="shared" si="902"/>
        <v>0</v>
      </c>
      <c r="AQ144" s="39">
        <f t="shared" si="902"/>
        <v>0</v>
      </c>
      <c r="AR144" s="39">
        <f t="shared" si="902"/>
        <v>0</v>
      </c>
      <c r="AS144" s="39">
        <f t="shared" si="902"/>
        <v>0</v>
      </c>
      <c r="AT144" s="39">
        <f t="shared" si="902"/>
        <v>0</v>
      </c>
      <c r="AU144" s="39">
        <f t="shared" si="902"/>
        <v>0</v>
      </c>
      <c r="AV144" s="39">
        <f t="shared" si="902"/>
        <v>0</v>
      </c>
      <c r="AW144" s="39">
        <f t="shared" si="902"/>
        <v>0</v>
      </c>
      <c r="AX144" s="39">
        <f t="shared" si="902"/>
        <v>0</v>
      </c>
      <c r="AY144" s="39">
        <f t="shared" si="902"/>
        <v>0</v>
      </c>
      <c r="AZ144" s="39">
        <f t="shared" si="902"/>
        <v>0</v>
      </c>
      <c r="BA144" s="39">
        <f t="shared" si="902"/>
        <v>0</v>
      </c>
      <c r="BB144" s="39">
        <f t="shared" si="902"/>
        <v>0</v>
      </c>
      <c r="BC144" s="39">
        <f t="shared" si="902"/>
        <v>0</v>
      </c>
      <c r="BD144" s="39">
        <f t="shared" si="902"/>
        <v>0</v>
      </c>
      <c r="BE144" s="39">
        <f t="shared" si="902"/>
        <v>0</v>
      </c>
      <c r="BF144" s="39">
        <f t="shared" si="902"/>
        <v>0</v>
      </c>
      <c r="BG144" s="39">
        <f t="shared" si="902"/>
        <v>0</v>
      </c>
      <c r="BH144" s="39">
        <f t="shared" si="902"/>
        <v>0</v>
      </c>
      <c r="BI144" s="39">
        <f t="shared" si="902"/>
        <v>0</v>
      </c>
      <c r="BJ144" s="39">
        <f t="shared" si="902"/>
        <v>0</v>
      </c>
      <c r="BK144" s="39">
        <f t="shared" si="902"/>
        <v>0</v>
      </c>
      <c r="BL144" s="39">
        <f t="shared" si="902"/>
        <v>0</v>
      </c>
    </row>
    <row r="145" spans="1:64" ht="49.5" x14ac:dyDescent="0.25">
      <c r="A145" s="28" t="s">
        <v>91</v>
      </c>
      <c r="B145" s="12" t="s">
        <v>102</v>
      </c>
      <c r="C145" s="30" t="s">
        <v>24</v>
      </c>
      <c r="D145" s="30" t="s">
        <v>94</v>
      </c>
      <c r="E145" s="31">
        <f t="shared" ref="E145" si="903">J145+O145+T145+Y145+AD145+AI145+AN145+AS145+AX145</f>
        <v>7973.5</v>
      </c>
      <c r="F145" s="31">
        <f t="shared" ref="F145" si="904"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7893.8</v>
      </c>
      <c r="I145" s="31">
        <f t="shared" ref="I145" si="905">N145+S145+X145+AC145+AH145+AM145+AR145+AW145+BB145</f>
        <v>79.7</v>
      </c>
      <c r="J145" s="32">
        <f>SUM(L145:N145)</f>
        <v>7973.5</v>
      </c>
      <c r="K145" s="40">
        <v>0</v>
      </c>
      <c r="L145" s="40">
        <v>0</v>
      </c>
      <c r="M145" s="32">
        <f>7960-66.2</f>
        <v>7893.8</v>
      </c>
      <c r="N145" s="25">
        <f>80.4-0.7</f>
        <v>79.7</v>
      </c>
      <c r="O145" s="46">
        <f t="shared" ref="O145" si="906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07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08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09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10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11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12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13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14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15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1.5" customHeight="1" x14ac:dyDescent="0.25">
      <c r="A146" s="28" t="s">
        <v>221</v>
      </c>
      <c r="B146" s="93" t="s">
        <v>334</v>
      </c>
      <c r="C146" s="93"/>
      <c r="D146" s="93"/>
      <c r="E146" s="39">
        <f t="shared" ref="E146:AJ146" si="916">SUM(E147:E151)</f>
        <v>79245.600000000006</v>
      </c>
      <c r="F146" s="39">
        <f t="shared" si="916"/>
        <v>0</v>
      </c>
      <c r="G146" s="39">
        <f t="shared" si="916"/>
        <v>0</v>
      </c>
      <c r="H146" s="39">
        <f t="shared" si="916"/>
        <v>79245.600000000006</v>
      </c>
      <c r="I146" s="39">
        <f t="shared" si="916"/>
        <v>0</v>
      </c>
      <c r="J146" s="39">
        <f t="shared" si="916"/>
        <v>0</v>
      </c>
      <c r="K146" s="39">
        <f t="shared" si="916"/>
        <v>0</v>
      </c>
      <c r="L146" s="39">
        <f t="shared" si="916"/>
        <v>0</v>
      </c>
      <c r="M146" s="39">
        <f t="shared" si="916"/>
        <v>0</v>
      </c>
      <c r="N146" s="39">
        <f t="shared" si="916"/>
        <v>0</v>
      </c>
      <c r="O146" s="39">
        <f t="shared" si="916"/>
        <v>0</v>
      </c>
      <c r="P146" s="39">
        <f t="shared" si="916"/>
        <v>0</v>
      </c>
      <c r="Q146" s="39">
        <f t="shared" si="916"/>
        <v>0</v>
      </c>
      <c r="R146" s="39">
        <f t="shared" si="916"/>
        <v>0</v>
      </c>
      <c r="S146" s="39">
        <f t="shared" si="916"/>
        <v>0</v>
      </c>
      <c r="T146" s="39">
        <f t="shared" si="916"/>
        <v>15200.2</v>
      </c>
      <c r="U146" s="39">
        <f t="shared" si="916"/>
        <v>0</v>
      </c>
      <c r="V146" s="39">
        <f t="shared" si="916"/>
        <v>0</v>
      </c>
      <c r="W146" s="39">
        <f t="shared" si="916"/>
        <v>15200.2</v>
      </c>
      <c r="X146" s="39">
        <f t="shared" si="916"/>
        <v>0</v>
      </c>
      <c r="Y146" s="39">
        <f t="shared" si="916"/>
        <v>64045.4</v>
      </c>
      <c r="Z146" s="39">
        <f t="shared" si="916"/>
        <v>0</v>
      </c>
      <c r="AA146" s="39">
        <f t="shared" si="916"/>
        <v>0</v>
      </c>
      <c r="AB146" s="39">
        <f t="shared" si="916"/>
        <v>64045.4</v>
      </c>
      <c r="AC146" s="39">
        <f t="shared" si="916"/>
        <v>0</v>
      </c>
      <c r="AD146" s="39">
        <f t="shared" si="916"/>
        <v>0</v>
      </c>
      <c r="AE146" s="39">
        <f t="shared" si="916"/>
        <v>0</v>
      </c>
      <c r="AF146" s="39">
        <f t="shared" si="916"/>
        <v>0</v>
      </c>
      <c r="AG146" s="39">
        <f t="shared" si="916"/>
        <v>0</v>
      </c>
      <c r="AH146" s="39">
        <f t="shared" si="916"/>
        <v>0</v>
      </c>
      <c r="AI146" s="39">
        <f t="shared" si="916"/>
        <v>0</v>
      </c>
      <c r="AJ146" s="39">
        <f t="shared" si="916"/>
        <v>0</v>
      </c>
      <c r="AK146" s="39">
        <f t="shared" ref="AK146:BL146" si="917">SUM(AK147:AK151)</f>
        <v>0</v>
      </c>
      <c r="AL146" s="39">
        <f t="shared" si="917"/>
        <v>0</v>
      </c>
      <c r="AM146" s="39">
        <f t="shared" si="917"/>
        <v>0</v>
      </c>
      <c r="AN146" s="39">
        <f t="shared" si="917"/>
        <v>0</v>
      </c>
      <c r="AO146" s="39">
        <f t="shared" si="917"/>
        <v>0</v>
      </c>
      <c r="AP146" s="39">
        <f t="shared" si="917"/>
        <v>0</v>
      </c>
      <c r="AQ146" s="39">
        <f t="shared" si="917"/>
        <v>0</v>
      </c>
      <c r="AR146" s="39">
        <f t="shared" si="917"/>
        <v>0</v>
      </c>
      <c r="AS146" s="39">
        <f t="shared" si="917"/>
        <v>0</v>
      </c>
      <c r="AT146" s="39">
        <f t="shared" si="917"/>
        <v>0</v>
      </c>
      <c r="AU146" s="39">
        <f t="shared" si="917"/>
        <v>0</v>
      </c>
      <c r="AV146" s="39">
        <f t="shared" si="917"/>
        <v>0</v>
      </c>
      <c r="AW146" s="39">
        <f t="shared" si="917"/>
        <v>0</v>
      </c>
      <c r="AX146" s="39">
        <f t="shared" si="917"/>
        <v>0</v>
      </c>
      <c r="AY146" s="39">
        <f t="shared" si="917"/>
        <v>0</v>
      </c>
      <c r="AZ146" s="39">
        <f t="shared" si="917"/>
        <v>0</v>
      </c>
      <c r="BA146" s="39">
        <f t="shared" si="917"/>
        <v>0</v>
      </c>
      <c r="BB146" s="39">
        <f t="shared" si="917"/>
        <v>0</v>
      </c>
      <c r="BC146" s="39">
        <f t="shared" si="917"/>
        <v>0</v>
      </c>
      <c r="BD146" s="39">
        <f t="shared" si="917"/>
        <v>0</v>
      </c>
      <c r="BE146" s="39">
        <f t="shared" si="917"/>
        <v>0</v>
      </c>
      <c r="BF146" s="39">
        <f t="shared" si="917"/>
        <v>0</v>
      </c>
      <c r="BG146" s="39">
        <f t="shared" si="917"/>
        <v>0</v>
      </c>
      <c r="BH146" s="39">
        <f t="shared" si="917"/>
        <v>0</v>
      </c>
      <c r="BI146" s="39">
        <f t="shared" si="917"/>
        <v>0</v>
      </c>
      <c r="BJ146" s="39">
        <f t="shared" si="917"/>
        <v>0</v>
      </c>
      <c r="BK146" s="39">
        <f t="shared" si="917"/>
        <v>0</v>
      </c>
      <c r="BL146" s="39">
        <f t="shared" si="917"/>
        <v>0</v>
      </c>
    </row>
    <row r="147" spans="1:64" ht="63.75" customHeight="1" x14ac:dyDescent="0.25">
      <c r="A147" s="28" t="s">
        <v>222</v>
      </c>
      <c r="B147" s="12" t="s">
        <v>296</v>
      </c>
      <c r="C147" s="30" t="s">
        <v>24</v>
      </c>
      <c r="D147" s="30" t="s">
        <v>94</v>
      </c>
      <c r="E147" s="31">
        <f t="shared" ref="E147" si="918">J147+O147+T147+Y147+AD147+AI147+AN147+AS147+AX147</f>
        <v>17807.8</v>
      </c>
      <c r="F147" s="31">
        <f t="shared" ref="F147" si="919">K147+P147+U147+Z147+AE147+AJ147+AO147+AT147+AY147</f>
        <v>0</v>
      </c>
      <c r="G147" s="31">
        <f t="shared" ref="G147:H151" si="920">L147+Q147+V147+AA147+AF147+AK147+AP147+AU147+AZ147</f>
        <v>0</v>
      </c>
      <c r="H147" s="31">
        <f t="shared" si="920"/>
        <v>17807.8</v>
      </c>
      <c r="I147" s="31">
        <f t="shared" ref="I147" si="921">N147+S147+X147+AC147+AH147+AM147+AR147+AW147+BB147</f>
        <v>0</v>
      </c>
      <c r="J147" s="53">
        <f>SUM(L147:N147)</f>
        <v>0</v>
      </c>
      <c r="K147" s="40">
        <v>0</v>
      </c>
      <c r="L147" s="40">
        <v>0</v>
      </c>
      <c r="M147" s="53">
        <v>0</v>
      </c>
      <c r="N147" s="53">
        <v>0</v>
      </c>
      <c r="O147" s="46">
        <f t="shared" ref="O147" si="922"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60">
        <f t="shared" ref="T147" si="923">SUM(U147:X147)</f>
        <v>8903.9</v>
      </c>
      <c r="U147" s="47">
        <v>0</v>
      </c>
      <c r="V147" s="40">
        <v>0</v>
      </c>
      <c r="W147" s="41">
        <v>8903.9</v>
      </c>
      <c r="X147" s="40">
        <v>0</v>
      </c>
      <c r="Y147" s="48">
        <f t="shared" ref="Y147" si="924">SUM(Z147:AC147)</f>
        <v>8903.9</v>
      </c>
      <c r="Z147" s="47">
        <v>0</v>
      </c>
      <c r="AA147" s="40">
        <v>0</v>
      </c>
      <c r="AB147" s="41">
        <v>8903.9</v>
      </c>
      <c r="AC147" s="40">
        <v>0</v>
      </c>
      <c r="AD147" s="46">
        <f t="shared" ref="AD147" si="925">SUM(AE147:AH147)</f>
        <v>0</v>
      </c>
      <c r="AE147" s="47">
        <v>0</v>
      </c>
      <c r="AF147" s="40">
        <v>0</v>
      </c>
      <c r="AG147" s="40">
        <v>0</v>
      </c>
      <c r="AH147" s="40">
        <v>0</v>
      </c>
      <c r="AI147" s="46">
        <f t="shared" ref="AI147" si="926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27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928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929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930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931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49.5" x14ac:dyDescent="0.25">
      <c r="A148" s="28" t="s">
        <v>289</v>
      </c>
      <c r="B148" s="12" t="s">
        <v>291</v>
      </c>
      <c r="C148" s="30" t="s">
        <v>24</v>
      </c>
      <c r="D148" s="30" t="s">
        <v>94</v>
      </c>
      <c r="E148" s="31">
        <f t="shared" ref="E148" si="932">J148+O148+T148+Y148+AD148+AI148+AN148+AS148+AX148</f>
        <v>6296.3</v>
      </c>
      <c r="F148" s="31">
        <f t="shared" ref="F148" si="933">K148+P148+U148+Z148+AE148+AJ148+AO148+AT148+AY148</f>
        <v>0</v>
      </c>
      <c r="G148" s="31">
        <f t="shared" si="920"/>
        <v>0</v>
      </c>
      <c r="H148" s="31">
        <f t="shared" si="920"/>
        <v>6296.3</v>
      </c>
      <c r="I148" s="31">
        <f t="shared" ref="I148" si="934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35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60">
        <f t="shared" ref="T148" si="936">SUM(U148:X148)</f>
        <v>6296.3</v>
      </c>
      <c r="U148" s="47">
        <v>0</v>
      </c>
      <c r="V148" s="40">
        <v>0</v>
      </c>
      <c r="W148" s="41">
        <f>9074.6-2778.3</f>
        <v>6296.3</v>
      </c>
      <c r="X148" s="40">
        <v>0</v>
      </c>
      <c r="Y148" s="60">
        <f t="shared" ref="Y148" si="937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38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39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40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41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42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43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44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87" customHeight="1" x14ac:dyDescent="0.25">
      <c r="A149" s="28" t="s">
        <v>290</v>
      </c>
      <c r="B149" s="12" t="s">
        <v>328</v>
      </c>
      <c r="C149" s="30" t="s">
        <v>24</v>
      </c>
      <c r="D149" s="30" t="s">
        <v>56</v>
      </c>
      <c r="E149" s="31">
        <f t="shared" ref="E149:I150" si="945">J149+O149+T149+Y149+AD149+AI149+AN149+AS149+AX149</f>
        <v>10141.5</v>
      </c>
      <c r="F149" s="31">
        <f t="shared" si="945"/>
        <v>0</v>
      </c>
      <c r="G149" s="31">
        <f t="shared" si="945"/>
        <v>0</v>
      </c>
      <c r="H149" s="31">
        <f t="shared" si="945"/>
        <v>10141.5</v>
      </c>
      <c r="I149" s="31">
        <f t="shared" si="945"/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8">
        <f>SUM(Z149:AC149)</f>
        <v>10141.5</v>
      </c>
      <c r="Z149" s="47">
        <v>0</v>
      </c>
      <c r="AA149" s="40">
        <v>0</v>
      </c>
      <c r="AB149" s="41">
        <v>10141.5</v>
      </c>
      <c r="AC149" s="40">
        <v>0</v>
      </c>
      <c r="AD149" s="46">
        <f>SUM(AE149:AH149)</f>
        <v>0</v>
      </c>
      <c r="AE149" s="47">
        <v>0</v>
      </c>
      <c r="AF149" s="40">
        <v>0</v>
      </c>
      <c r="AG149" s="40">
        <v>0</v>
      </c>
      <c r="AH149" s="40">
        <v>0</v>
      </c>
      <c r="AI149" s="46">
        <f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6.75" customHeight="1" x14ac:dyDescent="0.25">
      <c r="A150" s="28" t="s">
        <v>331</v>
      </c>
      <c r="B150" s="12" t="s">
        <v>344</v>
      </c>
      <c r="C150" s="30" t="s">
        <v>24</v>
      </c>
      <c r="D150" s="30" t="s">
        <v>94</v>
      </c>
      <c r="E150" s="31">
        <f t="shared" si="945"/>
        <v>45000</v>
      </c>
      <c r="F150" s="31">
        <f t="shared" si="945"/>
        <v>0</v>
      </c>
      <c r="G150" s="31">
        <f t="shared" si="945"/>
        <v>0</v>
      </c>
      <c r="H150" s="31">
        <f t="shared" si="945"/>
        <v>45000</v>
      </c>
      <c r="I150" s="31">
        <f t="shared" si="945"/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8">
        <f>SUM(Z150:AC150)</f>
        <v>45000</v>
      </c>
      <c r="Z150" s="47">
        <v>0</v>
      </c>
      <c r="AA150" s="40">
        <v>0</v>
      </c>
      <c r="AB150" s="41">
        <v>45000</v>
      </c>
      <c r="AC150" s="40">
        <v>0</v>
      </c>
      <c r="AD150" s="46">
        <f>SUM(AE150:AH150)</f>
        <v>0</v>
      </c>
      <c r="AE150" s="47">
        <v>0</v>
      </c>
      <c r="AF150" s="40">
        <v>0</v>
      </c>
      <c r="AG150" s="40">
        <v>0</v>
      </c>
      <c r="AH150" s="40">
        <v>0</v>
      </c>
      <c r="AI150" s="46">
        <f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67.5" customHeight="1" x14ac:dyDescent="0.25">
      <c r="A151" s="28" t="s">
        <v>343</v>
      </c>
      <c r="B151" s="12" t="s">
        <v>223</v>
      </c>
      <c r="C151" s="30" t="s">
        <v>24</v>
      </c>
      <c r="D151" s="30" t="s">
        <v>24</v>
      </c>
      <c r="E151" s="31">
        <f t="shared" ref="E151:F151" si="946">J151+O151+T151+Y151+AD151+AI151+AN151+AS151+AX151</f>
        <v>0</v>
      </c>
      <c r="F151" s="31">
        <f t="shared" si="946"/>
        <v>0</v>
      </c>
      <c r="G151" s="31">
        <f t="shared" si="920"/>
        <v>0</v>
      </c>
      <c r="H151" s="31">
        <f t="shared" si="920"/>
        <v>0</v>
      </c>
      <c r="I151" s="31">
        <f t="shared" ref="I151" si="947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48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949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8">
        <f t="shared" ref="Y151" si="950">SUM(Z151:AC151)</f>
        <v>0</v>
      </c>
      <c r="Z151" s="47">
        <v>0</v>
      </c>
      <c r="AA151" s="40">
        <v>0</v>
      </c>
      <c r="AB151" s="41">
        <f>45000-45000</f>
        <v>0</v>
      </c>
      <c r="AC151" s="40">
        <v>0</v>
      </c>
      <c r="AD151" s="46">
        <f t="shared" ref="AD151" si="951">SUM(AE151:AH151)</f>
        <v>0</v>
      </c>
      <c r="AE151" s="47">
        <v>0</v>
      </c>
      <c r="AF151" s="40">
        <v>0</v>
      </c>
      <c r="AG151" s="40">
        <v>0</v>
      </c>
      <c r="AH151" s="40">
        <v>0</v>
      </c>
      <c r="AI151" s="46">
        <f t="shared" ref="AI151" si="952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53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54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55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56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57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319</v>
      </c>
      <c r="B152" s="93" t="s">
        <v>321</v>
      </c>
      <c r="C152" s="93"/>
      <c r="D152" s="93"/>
      <c r="E152" s="39">
        <f>SUM(E153:E154)</f>
        <v>95635.5</v>
      </c>
      <c r="F152" s="39">
        <f t="shared" ref="F152:BL152" si="958">SUM(F153:F154)</f>
        <v>0</v>
      </c>
      <c r="G152" s="39">
        <f t="shared" si="958"/>
        <v>90845.9</v>
      </c>
      <c r="H152" s="39">
        <f t="shared" si="958"/>
        <v>4781.3999999999996</v>
      </c>
      <c r="I152" s="39">
        <f t="shared" si="958"/>
        <v>8.1999999999999993</v>
      </c>
      <c r="J152" s="39">
        <f t="shared" si="958"/>
        <v>0</v>
      </c>
      <c r="K152" s="39">
        <f t="shared" si="958"/>
        <v>0</v>
      </c>
      <c r="L152" s="39">
        <f t="shared" si="958"/>
        <v>0</v>
      </c>
      <c r="M152" s="39">
        <f t="shared" si="958"/>
        <v>0</v>
      </c>
      <c r="N152" s="39">
        <f t="shared" si="958"/>
        <v>0</v>
      </c>
      <c r="O152" s="39">
        <f t="shared" si="958"/>
        <v>0</v>
      </c>
      <c r="P152" s="39">
        <f t="shared" si="958"/>
        <v>0</v>
      </c>
      <c r="Q152" s="39">
        <f t="shared" si="958"/>
        <v>0</v>
      </c>
      <c r="R152" s="39">
        <f t="shared" si="958"/>
        <v>0</v>
      </c>
      <c r="S152" s="39">
        <f t="shared" si="958"/>
        <v>0</v>
      </c>
      <c r="T152" s="39">
        <f t="shared" si="958"/>
        <v>815.5</v>
      </c>
      <c r="U152" s="39">
        <f t="shared" si="958"/>
        <v>0</v>
      </c>
      <c r="V152" s="39">
        <f t="shared" si="958"/>
        <v>766.9</v>
      </c>
      <c r="W152" s="39">
        <f t="shared" si="958"/>
        <v>40.4</v>
      </c>
      <c r="X152" s="39">
        <f t="shared" si="958"/>
        <v>8.1999999999999993</v>
      </c>
      <c r="Y152" s="39">
        <f t="shared" si="958"/>
        <v>0</v>
      </c>
      <c r="Z152" s="39">
        <f t="shared" si="958"/>
        <v>0</v>
      </c>
      <c r="AA152" s="39">
        <f t="shared" si="958"/>
        <v>0</v>
      </c>
      <c r="AB152" s="39">
        <f t="shared" si="958"/>
        <v>0</v>
      </c>
      <c r="AC152" s="39">
        <f t="shared" si="958"/>
        <v>0</v>
      </c>
      <c r="AD152" s="39">
        <f t="shared" si="958"/>
        <v>94820</v>
      </c>
      <c r="AE152" s="39">
        <f t="shared" si="958"/>
        <v>0</v>
      </c>
      <c r="AF152" s="39">
        <f t="shared" si="958"/>
        <v>90079</v>
      </c>
      <c r="AG152" s="39">
        <f t="shared" si="958"/>
        <v>4741</v>
      </c>
      <c r="AH152" s="39">
        <f t="shared" si="958"/>
        <v>0</v>
      </c>
      <c r="AI152" s="39">
        <f t="shared" si="958"/>
        <v>0</v>
      </c>
      <c r="AJ152" s="39">
        <f t="shared" si="958"/>
        <v>0</v>
      </c>
      <c r="AK152" s="39">
        <f t="shared" si="958"/>
        <v>0</v>
      </c>
      <c r="AL152" s="39">
        <f t="shared" si="958"/>
        <v>0</v>
      </c>
      <c r="AM152" s="39">
        <f t="shared" si="958"/>
        <v>0</v>
      </c>
      <c r="AN152" s="39">
        <f t="shared" si="958"/>
        <v>0</v>
      </c>
      <c r="AO152" s="39">
        <f t="shared" si="958"/>
        <v>0</v>
      </c>
      <c r="AP152" s="39">
        <f t="shared" si="958"/>
        <v>0</v>
      </c>
      <c r="AQ152" s="39">
        <f t="shared" si="958"/>
        <v>0</v>
      </c>
      <c r="AR152" s="39">
        <f t="shared" si="958"/>
        <v>0</v>
      </c>
      <c r="AS152" s="39">
        <f t="shared" si="958"/>
        <v>0</v>
      </c>
      <c r="AT152" s="39">
        <f t="shared" si="958"/>
        <v>0</v>
      </c>
      <c r="AU152" s="39">
        <f t="shared" si="958"/>
        <v>0</v>
      </c>
      <c r="AV152" s="39">
        <f t="shared" si="958"/>
        <v>0</v>
      </c>
      <c r="AW152" s="39">
        <f t="shared" si="958"/>
        <v>0</v>
      </c>
      <c r="AX152" s="39">
        <f t="shared" si="958"/>
        <v>0</v>
      </c>
      <c r="AY152" s="39">
        <f t="shared" si="958"/>
        <v>0</v>
      </c>
      <c r="AZ152" s="39">
        <f t="shared" si="958"/>
        <v>0</v>
      </c>
      <c r="BA152" s="39">
        <f t="shared" si="958"/>
        <v>0</v>
      </c>
      <c r="BB152" s="39">
        <f t="shared" si="958"/>
        <v>0</v>
      </c>
      <c r="BC152" s="39">
        <f t="shared" si="958"/>
        <v>0</v>
      </c>
      <c r="BD152" s="39">
        <f t="shared" si="958"/>
        <v>0</v>
      </c>
      <c r="BE152" s="39">
        <f t="shared" si="958"/>
        <v>0</v>
      </c>
      <c r="BF152" s="39">
        <f t="shared" si="958"/>
        <v>0</v>
      </c>
      <c r="BG152" s="39">
        <f t="shared" si="958"/>
        <v>0</v>
      </c>
      <c r="BH152" s="39">
        <f t="shared" si="958"/>
        <v>0</v>
      </c>
      <c r="BI152" s="39">
        <f t="shared" si="958"/>
        <v>0</v>
      </c>
      <c r="BJ152" s="39">
        <f t="shared" si="958"/>
        <v>0</v>
      </c>
      <c r="BK152" s="39">
        <f t="shared" si="958"/>
        <v>0</v>
      </c>
      <c r="BL152" s="39">
        <f t="shared" si="958"/>
        <v>0</v>
      </c>
    </row>
    <row r="153" spans="1:64" ht="63.75" customHeight="1" x14ac:dyDescent="0.25">
      <c r="A153" s="28" t="s">
        <v>320</v>
      </c>
      <c r="B153" s="12" t="s">
        <v>322</v>
      </c>
      <c r="C153" s="30" t="s">
        <v>24</v>
      </c>
      <c r="D153" s="30" t="s">
        <v>94</v>
      </c>
      <c r="E153" s="31">
        <f t="shared" ref="E153" si="959">J153+O153+T153+Y153+AD153+AI153+AN153+AS153+AX153</f>
        <v>815.5</v>
      </c>
      <c r="F153" s="31">
        <f t="shared" ref="F153" si="960">K153+P153+U153+Z153+AE153+AJ153+AO153+AT153+AY153</f>
        <v>0</v>
      </c>
      <c r="G153" s="31">
        <f t="shared" ref="G153" si="961">L153+Q153+V153+AA153+AF153+AK153+AP153+AU153+AZ153</f>
        <v>766.9</v>
      </c>
      <c r="H153" s="31">
        <f t="shared" ref="H153" si="962">M153+R153+W153+AB153+AG153+AL153+AQ153+AV153+BA153</f>
        <v>40.4</v>
      </c>
      <c r="I153" s="31">
        <f t="shared" ref="I153" si="963">N153+S153+X153+AC153+AH153+AM153+AR153+AW153+BB153</f>
        <v>8.1999999999999993</v>
      </c>
      <c r="J153" s="53">
        <f>SUM(L153:N153)</f>
        <v>0</v>
      </c>
      <c r="K153" s="40">
        <v>0</v>
      </c>
      <c r="L153" s="40">
        <v>0</v>
      </c>
      <c r="M153" s="53">
        <v>0</v>
      </c>
      <c r="N153" s="53">
        <v>0</v>
      </c>
      <c r="O153" s="46">
        <f t="shared" ref="O153" si="964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60">
        <f t="shared" ref="T153" si="965">SUM(U153:X153)</f>
        <v>815.5</v>
      </c>
      <c r="U153" s="47">
        <v>0</v>
      </c>
      <c r="V153" s="41">
        <v>766.9</v>
      </c>
      <c r="W153" s="41">
        <v>40.4</v>
      </c>
      <c r="X153" s="40">
        <v>8.1999999999999993</v>
      </c>
      <c r="Y153" s="60">
        <f t="shared" ref="Y153" si="966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6">
        <f t="shared" ref="AD153" si="967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6">
        <f t="shared" ref="AI153" si="968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969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970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971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972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973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33" x14ac:dyDescent="0.25">
      <c r="A154" s="28" t="s">
        <v>337</v>
      </c>
      <c r="B154" s="36" t="s">
        <v>336</v>
      </c>
      <c r="C154" s="30" t="s">
        <v>24</v>
      </c>
      <c r="D154" s="30" t="s">
        <v>24</v>
      </c>
      <c r="E154" s="31">
        <f t="shared" ref="E154" si="974">J154+O154+T154+Y154+AD154+AI154+AN154+AS154+AX154</f>
        <v>94820</v>
      </c>
      <c r="F154" s="31">
        <f t="shared" ref="F154" si="975">K154+P154+U154+Z154+AE154+AJ154+AO154+AT154+AY154</f>
        <v>0</v>
      </c>
      <c r="G154" s="31">
        <f t="shared" ref="G154" si="976">L154+Q154+V154+AA154+AF154+AK154+AP154+AU154+AZ154</f>
        <v>90079</v>
      </c>
      <c r="H154" s="31">
        <f t="shared" ref="H154" si="977">M154+R154+W154+AB154+AG154+AL154+AQ154+AV154+BA154</f>
        <v>4741</v>
      </c>
      <c r="I154" s="31">
        <f t="shared" ref="I154" si="978">N154+S154+X154+AC154+AH154+AM154+AR154+AW154+BB154</f>
        <v>0</v>
      </c>
      <c r="J154" s="53">
        <f>SUM(L154:N154)</f>
        <v>0</v>
      </c>
      <c r="K154" s="40">
        <v>0</v>
      </c>
      <c r="L154" s="40">
        <v>0</v>
      </c>
      <c r="M154" s="53">
        <v>0</v>
      </c>
      <c r="N154" s="53">
        <v>0</v>
      </c>
      <c r="O154" s="46">
        <f t="shared" ref="O154" si="979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2">
        <f>AF154+AG154</f>
        <v>94820</v>
      </c>
      <c r="AE154" s="32"/>
      <c r="AF154" s="32">
        <v>90079</v>
      </c>
      <c r="AG154" s="32">
        <v>4741</v>
      </c>
      <c r="AH154" s="40">
        <v>0</v>
      </c>
      <c r="AI154" s="46">
        <f t="shared" ref="AI154" si="980">SUM(AJ154:AM154)</f>
        <v>0</v>
      </c>
      <c r="AJ154" s="47">
        <v>0</v>
      </c>
      <c r="AK154" s="40">
        <v>0</v>
      </c>
      <c r="AL154" s="40">
        <v>0</v>
      </c>
      <c r="AM154" s="40">
        <v>0</v>
      </c>
      <c r="AN154" s="46">
        <f t="shared" ref="AN154" si="981">SUM(AO154:AR154)</f>
        <v>0</v>
      </c>
      <c r="AO154" s="47">
        <v>0</v>
      </c>
      <c r="AP154" s="40">
        <v>0</v>
      </c>
      <c r="AQ154" s="40">
        <v>0</v>
      </c>
      <c r="AR154" s="40">
        <v>0</v>
      </c>
      <c r="AS154" s="46">
        <f t="shared" ref="AS154" si="982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983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984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985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6:D146"/>
    <mergeCell ref="B32:D32"/>
    <mergeCell ref="B34:D34"/>
    <mergeCell ref="B144:D144"/>
    <mergeCell ref="B31:D31"/>
    <mergeCell ref="B88:D88"/>
    <mergeCell ref="B36:D36"/>
    <mergeCell ref="B103:D103"/>
    <mergeCell ref="B109:D109"/>
    <mergeCell ref="B114:D114"/>
    <mergeCell ref="B141:D141"/>
    <mergeCell ref="B104:D104"/>
    <mergeCell ref="B37:D37"/>
    <mergeCell ref="B71:D71"/>
    <mergeCell ref="B83:D83"/>
    <mergeCell ref="B84:D84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52:D15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8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2023-08-25T11:42:40Z</cp:lastPrinted>
  <dcterms:created xsi:type="dcterms:W3CDTF">2019-10-14T07:16:42Z</dcterms:created>
  <dcterms:modified xsi:type="dcterms:W3CDTF">2023-11-23T11:43:31Z</dcterms:modified>
</cp:coreProperties>
</file>